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bookViews>
    <workbookView xWindow="0" yWindow="360" windowWidth="19416" windowHeight="10656" tabRatio="930" firstSheet="1" activeTab="1"/>
  </bookViews>
  <sheets>
    <sheet name="Boroughs" sheetId="46" state="hidden" r:id="rId1"/>
    <sheet name="1. Introduction" sheetId="55" r:id="rId2"/>
    <sheet name="2. Data and assumptions" sheetId="57" r:id="rId3"/>
    <sheet name="3. User Manual" sheetId="58" r:id="rId4"/>
    <sheet name="Team 1" sheetId="39" r:id="rId5"/>
    <sheet name="Team 2" sheetId="49" r:id="rId6"/>
    <sheet name="Team 3" sheetId="50" r:id="rId7"/>
    <sheet name="Team 4" sheetId="51" r:id="rId8"/>
    <sheet name="Team 5" sheetId="52" r:id="rId9"/>
    <sheet name="Consolidation Rep" sheetId="54" r:id="rId10"/>
    <sheet name="Population" sheetId="44" r:id="rId11"/>
    <sheet name="PsyMaptic" sheetId="19" r:id="rId12"/>
  </sheets>
  <definedNames>
    <definedName name="_xlnm._FilterDatabase" localSheetId="10" hidden="1">Population!$A$1:$Q$1</definedName>
    <definedName name="_xlnm._FilterDatabase" localSheetId="11" hidden="1">PsyMaptic!$A$1:$F$34</definedName>
    <definedName name="Borough">Boroughs!$B$2:$B$327</definedName>
    <definedName name="Population">Population!$A$1:$Q$1305</definedName>
    <definedName name="PsyMaptic">PsyMaptic!$B$1:$F$153</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4" i="52" l="1"/>
  <c r="G63" i="52"/>
  <c r="G62" i="52"/>
  <c r="G61" i="52"/>
  <c r="G59" i="52"/>
  <c r="G58" i="52"/>
  <c r="G57" i="52"/>
  <c r="G56" i="52"/>
  <c r="G54" i="52"/>
  <c r="G53" i="52"/>
  <c r="G52" i="52"/>
  <c r="G51" i="52"/>
  <c r="G49" i="52"/>
  <c r="G48" i="52"/>
  <c r="G47" i="52"/>
  <c r="G46" i="52"/>
  <c r="G44" i="52"/>
  <c r="G43" i="52"/>
  <c r="G42" i="52"/>
  <c r="G41" i="52"/>
  <c r="G64" i="51"/>
  <c r="G63" i="51"/>
  <c r="G62" i="51"/>
  <c r="G61" i="51"/>
  <c r="G59" i="51"/>
  <c r="G58" i="51"/>
  <c r="G57" i="51"/>
  <c r="G56" i="51"/>
  <c r="G54" i="51"/>
  <c r="G53" i="51"/>
  <c r="G52" i="51"/>
  <c r="G51" i="51"/>
  <c r="G49" i="51"/>
  <c r="G48" i="51"/>
  <c r="G47" i="51"/>
  <c r="G46" i="51"/>
  <c r="G44" i="51"/>
  <c r="G43" i="51"/>
  <c r="G42" i="51"/>
  <c r="G41" i="51"/>
  <c r="G64" i="50"/>
  <c r="G63" i="50"/>
  <c r="G62" i="50"/>
  <c r="G61" i="50"/>
  <c r="G59" i="50"/>
  <c r="G58" i="50"/>
  <c r="G57" i="50"/>
  <c r="G56" i="50"/>
  <c r="G54" i="50"/>
  <c r="G53" i="50"/>
  <c r="G52" i="50"/>
  <c r="G51" i="50"/>
  <c r="G49" i="50"/>
  <c r="G48" i="50"/>
  <c r="G47" i="50"/>
  <c r="G46" i="50"/>
  <c r="G44" i="50"/>
  <c r="G43" i="50"/>
  <c r="G42" i="50"/>
  <c r="G41" i="50"/>
  <c r="G64" i="49"/>
  <c r="G63" i="49"/>
  <c r="G62" i="49"/>
  <c r="G61" i="49"/>
  <c r="G59" i="49"/>
  <c r="G58" i="49"/>
  <c r="G57" i="49"/>
  <c r="G56" i="49"/>
  <c r="G54" i="49"/>
  <c r="G53" i="49"/>
  <c r="G52" i="49"/>
  <c r="G51" i="49"/>
  <c r="G49" i="49"/>
  <c r="G48" i="49"/>
  <c r="G47" i="49"/>
  <c r="G46" i="49"/>
  <c r="G44" i="49"/>
  <c r="G43" i="49"/>
  <c r="G42" i="49"/>
  <c r="G41" i="49"/>
  <c r="G64" i="39"/>
  <c r="G63" i="39"/>
  <c r="G62" i="39"/>
  <c r="G61" i="39"/>
  <c r="G59" i="39"/>
  <c r="G58" i="39"/>
  <c r="G57" i="39"/>
  <c r="G56" i="39"/>
  <c r="G54" i="39"/>
  <c r="G53" i="39"/>
  <c r="G52" i="39"/>
  <c r="G51" i="39"/>
  <c r="G61" i="54" l="1"/>
  <c r="G51" i="54"/>
  <c r="G41" i="54"/>
  <c r="G31" i="54"/>
  <c r="G21" i="54"/>
  <c r="E68" i="54"/>
  <c r="E67" i="54"/>
  <c r="E66" i="54"/>
  <c r="E65" i="54"/>
  <c r="E64" i="54"/>
  <c r="E63" i="54"/>
  <c r="E62" i="54"/>
  <c r="E58" i="54"/>
  <c r="E57" i="54"/>
  <c r="E56" i="54"/>
  <c r="E55" i="54"/>
  <c r="E54" i="54"/>
  <c r="E53" i="54"/>
  <c r="E52" i="54"/>
  <c r="E48" i="54"/>
  <c r="E47" i="54"/>
  <c r="E46" i="54"/>
  <c r="E45" i="54"/>
  <c r="E44" i="54"/>
  <c r="E43" i="54"/>
  <c r="E42" i="54"/>
  <c r="E38" i="54"/>
  <c r="E37" i="54"/>
  <c r="E36" i="54"/>
  <c r="E35" i="54"/>
  <c r="E34" i="54"/>
  <c r="E33" i="54"/>
  <c r="E32" i="54"/>
  <c r="E28" i="54"/>
  <c r="E27" i="54"/>
  <c r="E26" i="54"/>
  <c r="E25" i="54"/>
  <c r="E24" i="54"/>
  <c r="E23" i="54"/>
  <c r="E22" i="54"/>
  <c r="I1" i="54"/>
  <c r="J1" i="54" s="1"/>
  <c r="K1" i="54" s="1"/>
  <c r="L1" i="54" s="1"/>
  <c r="M1" i="54" s="1"/>
  <c r="N1" i="54" s="1"/>
  <c r="O1" i="54" s="1"/>
  <c r="P1" i="54" s="1"/>
  <c r="Q1" i="54" s="1"/>
  <c r="R1" i="54" s="1"/>
  <c r="C63" i="54"/>
  <c r="C64" i="54" s="1"/>
  <c r="C65" i="54" s="1"/>
  <c r="C66" i="54" s="1"/>
  <c r="C67" i="54" s="1"/>
  <c r="C68" i="54" s="1"/>
  <c r="B63" i="54"/>
  <c r="B64" i="54" s="1"/>
  <c r="B65" i="54" s="1"/>
  <c r="B66" i="54" s="1"/>
  <c r="B67" i="54" s="1"/>
  <c r="B68" i="54" s="1"/>
  <c r="A63" i="54"/>
  <c r="A64" i="54" s="1"/>
  <c r="A65" i="54" s="1"/>
  <c r="A66" i="54" s="1"/>
  <c r="A67" i="54" s="1"/>
  <c r="A68" i="54" s="1"/>
  <c r="D62" i="54"/>
  <c r="D63" i="54" s="1"/>
  <c r="D64" i="54" s="1"/>
  <c r="D65" i="54" s="1"/>
  <c r="D66" i="54" s="1"/>
  <c r="D67" i="54" s="1"/>
  <c r="D68" i="54" s="1"/>
  <c r="C53" i="54"/>
  <c r="C54" i="54" s="1"/>
  <c r="C55" i="54" s="1"/>
  <c r="C56" i="54" s="1"/>
  <c r="C57" i="54" s="1"/>
  <c r="C58" i="54" s="1"/>
  <c r="B53" i="54"/>
  <c r="B54" i="54" s="1"/>
  <c r="B55" i="54" s="1"/>
  <c r="B56" i="54" s="1"/>
  <c r="B57" i="54" s="1"/>
  <c r="B58" i="54" s="1"/>
  <c r="A53" i="54"/>
  <c r="A54" i="54" s="1"/>
  <c r="A55" i="54" s="1"/>
  <c r="A56" i="54" s="1"/>
  <c r="A57" i="54" s="1"/>
  <c r="A58" i="54" s="1"/>
  <c r="D52" i="54"/>
  <c r="D53" i="54" s="1"/>
  <c r="D54" i="54" s="1"/>
  <c r="D55" i="54" s="1"/>
  <c r="D56" i="54" s="1"/>
  <c r="D57" i="54" s="1"/>
  <c r="D58" i="54" s="1"/>
  <c r="C43" i="54"/>
  <c r="C44" i="54" s="1"/>
  <c r="C45" i="54" s="1"/>
  <c r="C46" i="54" s="1"/>
  <c r="C47" i="54" s="1"/>
  <c r="C48" i="54" s="1"/>
  <c r="B43" i="54"/>
  <c r="B44" i="54" s="1"/>
  <c r="B45" i="54" s="1"/>
  <c r="B46" i="54" s="1"/>
  <c r="B47" i="54" s="1"/>
  <c r="B48" i="54" s="1"/>
  <c r="A43" i="54"/>
  <c r="A44" i="54" s="1"/>
  <c r="A45" i="54" s="1"/>
  <c r="A46" i="54" s="1"/>
  <c r="A47" i="54" s="1"/>
  <c r="A48" i="54" s="1"/>
  <c r="D42" i="54"/>
  <c r="D43" i="54" s="1"/>
  <c r="D44" i="54" s="1"/>
  <c r="D45" i="54" s="1"/>
  <c r="D46" i="54" s="1"/>
  <c r="D47" i="54" s="1"/>
  <c r="D48" i="54" s="1"/>
  <c r="C33" i="54"/>
  <c r="C34" i="54" s="1"/>
  <c r="C35" i="54" s="1"/>
  <c r="C36" i="54" s="1"/>
  <c r="C37" i="54" s="1"/>
  <c r="C38" i="54" s="1"/>
  <c r="B33" i="54"/>
  <c r="B34" i="54" s="1"/>
  <c r="B35" i="54" s="1"/>
  <c r="B36" i="54" s="1"/>
  <c r="B37" i="54" s="1"/>
  <c r="B38" i="54" s="1"/>
  <c r="A33" i="54"/>
  <c r="A34" i="54" s="1"/>
  <c r="A35" i="54" s="1"/>
  <c r="A36" i="54" s="1"/>
  <c r="A37" i="54" s="1"/>
  <c r="A38" i="54" s="1"/>
  <c r="D32" i="54"/>
  <c r="D33" i="54" s="1"/>
  <c r="D34" i="54" s="1"/>
  <c r="D35" i="54" s="1"/>
  <c r="D36" i="54" s="1"/>
  <c r="D37" i="54" s="1"/>
  <c r="D38" i="54" s="1"/>
  <c r="C23" i="54"/>
  <c r="C24" i="54" s="1"/>
  <c r="C25" i="54" s="1"/>
  <c r="C26" i="54" s="1"/>
  <c r="C27" i="54" s="1"/>
  <c r="C28" i="54" s="1"/>
  <c r="D22" i="54"/>
  <c r="D23" i="54" s="1"/>
  <c r="D24" i="54" s="1"/>
  <c r="D25" i="54" s="1"/>
  <c r="D26" i="54" s="1"/>
  <c r="D27" i="54" s="1"/>
  <c r="D28" i="54" s="1"/>
  <c r="B23" i="54"/>
  <c r="B24" i="54" s="1"/>
  <c r="B25" i="54" s="1"/>
  <c r="B26" i="54" s="1"/>
  <c r="B27" i="54" s="1"/>
  <c r="B28" i="54" s="1"/>
  <c r="A23" i="54"/>
  <c r="A24" i="54" s="1"/>
  <c r="A25" i="54" s="1"/>
  <c r="A26" i="54" s="1"/>
  <c r="A27" i="54" s="1"/>
  <c r="A28" i="54" s="1"/>
  <c r="K61" i="54"/>
  <c r="L61" i="54" s="1"/>
  <c r="M61" i="54" s="1"/>
  <c r="N61" i="54" s="1"/>
  <c r="O61" i="54" s="1"/>
  <c r="P61" i="54" s="1"/>
  <c r="Q61" i="54" s="1"/>
  <c r="R61" i="54" s="1"/>
  <c r="J61" i="54"/>
  <c r="I61" i="54"/>
  <c r="K51" i="54"/>
  <c r="L51" i="54" s="1"/>
  <c r="M51" i="54" s="1"/>
  <c r="N51" i="54" s="1"/>
  <c r="O51" i="54" s="1"/>
  <c r="P51" i="54" s="1"/>
  <c r="Q51" i="54" s="1"/>
  <c r="R51" i="54" s="1"/>
  <c r="J51" i="54"/>
  <c r="I51" i="54"/>
  <c r="K41" i="54"/>
  <c r="L41" i="54" s="1"/>
  <c r="M41" i="54" s="1"/>
  <c r="N41" i="54" s="1"/>
  <c r="O41" i="54" s="1"/>
  <c r="P41" i="54" s="1"/>
  <c r="Q41" i="54" s="1"/>
  <c r="R41" i="54" s="1"/>
  <c r="J41" i="54"/>
  <c r="I41" i="54"/>
  <c r="K31" i="54"/>
  <c r="L31" i="54" s="1"/>
  <c r="M31" i="54" s="1"/>
  <c r="N31" i="54" s="1"/>
  <c r="O31" i="54" s="1"/>
  <c r="P31" i="54" s="1"/>
  <c r="Q31" i="54" s="1"/>
  <c r="R31" i="54" s="1"/>
  <c r="J31" i="54"/>
  <c r="I31" i="54"/>
  <c r="K21" i="54"/>
  <c r="L21" i="54" s="1"/>
  <c r="M21" i="54" s="1"/>
  <c r="N21" i="54" s="1"/>
  <c r="O21" i="54" s="1"/>
  <c r="P21" i="54" s="1"/>
  <c r="Q21" i="54" s="1"/>
  <c r="R21" i="54" s="1"/>
  <c r="J21" i="54"/>
  <c r="I21" i="54"/>
  <c r="R11" i="54"/>
  <c r="J11" i="54"/>
  <c r="K11" i="54" s="1"/>
  <c r="L11" i="54" s="1"/>
  <c r="M11" i="54" s="1"/>
  <c r="N11" i="54" s="1"/>
  <c r="O11" i="54" s="1"/>
  <c r="P11" i="54" s="1"/>
  <c r="Q11" i="54" s="1"/>
  <c r="I11" i="54"/>
  <c r="Q363" i="52"/>
  <c r="M363" i="52"/>
  <c r="Q362" i="52"/>
  <c r="M362" i="52"/>
  <c r="L362" i="52"/>
  <c r="H362" i="52"/>
  <c r="L361" i="52"/>
  <c r="G361" i="52"/>
  <c r="N360" i="52"/>
  <c r="L360" i="52"/>
  <c r="H360" i="52"/>
  <c r="G360" i="52"/>
  <c r="N358" i="52"/>
  <c r="M358" i="52"/>
  <c r="I358" i="52"/>
  <c r="O357" i="52"/>
  <c r="M357" i="52"/>
  <c r="O355" i="52"/>
  <c r="O353" i="52"/>
  <c r="N353" i="52"/>
  <c r="J353" i="52"/>
  <c r="P352" i="52"/>
  <c r="P351" i="52"/>
  <c r="O351" i="52"/>
  <c r="K351" i="52"/>
  <c r="I351" i="52"/>
  <c r="O350" i="52"/>
  <c r="J350" i="52"/>
  <c r="O349" i="52"/>
  <c r="K349" i="52"/>
  <c r="J349" i="52"/>
  <c r="P348" i="52"/>
  <c r="Q347" i="52"/>
  <c r="Q318" i="52"/>
  <c r="P318" i="52"/>
  <c r="P363" i="52" s="1"/>
  <c r="O318" i="52"/>
  <c r="O363" i="52" s="1"/>
  <c r="N318" i="52"/>
  <c r="N363" i="52" s="1"/>
  <c r="M318" i="52"/>
  <c r="L318" i="52"/>
  <c r="L363" i="52" s="1"/>
  <c r="K318" i="52"/>
  <c r="K363" i="52" s="1"/>
  <c r="J318" i="52"/>
  <c r="J363" i="52" s="1"/>
  <c r="I318" i="52"/>
  <c r="I363" i="52" s="1"/>
  <c r="H318" i="52"/>
  <c r="H363" i="52" s="1"/>
  <c r="G318" i="52"/>
  <c r="G363" i="52" s="1"/>
  <c r="Q316" i="52"/>
  <c r="P316" i="52"/>
  <c r="O316" i="52"/>
  <c r="N316" i="52"/>
  <c r="M316" i="52"/>
  <c r="L316" i="52"/>
  <c r="K316" i="52"/>
  <c r="K353" i="52" s="1"/>
  <c r="J316" i="52"/>
  <c r="I316" i="52"/>
  <c r="H316" i="52"/>
  <c r="G316" i="52"/>
  <c r="G353" i="52" s="1"/>
  <c r="C314" i="52"/>
  <c r="Q301" i="52"/>
  <c r="P301" i="52"/>
  <c r="P362" i="52" s="1"/>
  <c r="O301" i="52"/>
  <c r="O362" i="52" s="1"/>
  <c r="N301" i="52"/>
  <c r="N362" i="52" s="1"/>
  <c r="M301" i="52"/>
  <c r="L301" i="52"/>
  <c r="K301" i="52"/>
  <c r="K362" i="52" s="1"/>
  <c r="J301" i="52"/>
  <c r="J362" i="52" s="1"/>
  <c r="I301" i="52"/>
  <c r="I362" i="52" s="1"/>
  <c r="H301" i="52"/>
  <c r="G301" i="52"/>
  <c r="G362" i="52" s="1"/>
  <c r="Q299" i="52"/>
  <c r="P299" i="52"/>
  <c r="O299" i="52"/>
  <c r="O352" i="52" s="1"/>
  <c r="N299" i="52"/>
  <c r="N352" i="52" s="1"/>
  <c r="M299" i="52"/>
  <c r="L299" i="52"/>
  <c r="L352" i="52" s="1"/>
  <c r="K299" i="52"/>
  <c r="K352" i="52" s="1"/>
  <c r="J299" i="52"/>
  <c r="J352" i="52" s="1"/>
  <c r="I299" i="52"/>
  <c r="H299" i="52"/>
  <c r="H352" i="52" s="1"/>
  <c r="G299" i="52"/>
  <c r="G352" i="52" s="1"/>
  <c r="C297" i="52"/>
  <c r="Q284" i="52"/>
  <c r="Q361" i="52" s="1"/>
  <c r="P284" i="52"/>
  <c r="P361" i="52" s="1"/>
  <c r="O284" i="52"/>
  <c r="O361" i="52" s="1"/>
  <c r="N284" i="52"/>
  <c r="N361" i="52" s="1"/>
  <c r="M284" i="52"/>
  <c r="M361" i="52" s="1"/>
  <c r="L284" i="52"/>
  <c r="K284" i="52"/>
  <c r="K361" i="52" s="1"/>
  <c r="J284" i="52"/>
  <c r="J361" i="52" s="1"/>
  <c r="I284" i="52"/>
  <c r="I361" i="52" s="1"/>
  <c r="H284" i="52"/>
  <c r="H361" i="52" s="1"/>
  <c r="G284" i="52"/>
  <c r="Q282" i="52"/>
  <c r="Q351" i="52" s="1"/>
  <c r="P282" i="52"/>
  <c r="O282" i="52"/>
  <c r="N282" i="52"/>
  <c r="M282" i="52"/>
  <c r="M351" i="52" s="1"/>
  <c r="L282" i="52"/>
  <c r="L351" i="52" s="1"/>
  <c r="K282" i="52"/>
  <c r="J282" i="52"/>
  <c r="I282" i="52"/>
  <c r="H282" i="52"/>
  <c r="H351" i="52" s="1"/>
  <c r="G282" i="52"/>
  <c r="G351" i="52" s="1"/>
  <c r="C280" i="52"/>
  <c r="Q267" i="52"/>
  <c r="Q360" i="52" s="1"/>
  <c r="P267" i="52"/>
  <c r="P360" i="52" s="1"/>
  <c r="O267" i="52"/>
  <c r="O360" i="52" s="1"/>
  <c r="N267" i="52"/>
  <c r="M267" i="52"/>
  <c r="M360" i="52" s="1"/>
  <c r="L267" i="52"/>
  <c r="K267" i="52"/>
  <c r="K360" i="52" s="1"/>
  <c r="J267" i="52"/>
  <c r="J360" i="52" s="1"/>
  <c r="I267" i="52"/>
  <c r="I360" i="52" s="1"/>
  <c r="H267" i="52"/>
  <c r="G267" i="52"/>
  <c r="Q265" i="52"/>
  <c r="Q350" i="52" s="1"/>
  <c r="P265" i="52"/>
  <c r="P350" i="52" s="1"/>
  <c r="O265" i="52"/>
  <c r="N265" i="52"/>
  <c r="N350" i="52" s="1"/>
  <c r="M265" i="52"/>
  <c r="M350" i="52" s="1"/>
  <c r="L265" i="52"/>
  <c r="L350" i="52" s="1"/>
  <c r="K265" i="52"/>
  <c r="J265" i="52"/>
  <c r="I265" i="52"/>
  <c r="I350" i="52" s="1"/>
  <c r="H265" i="52"/>
  <c r="G265" i="52"/>
  <c r="C263" i="52"/>
  <c r="Q250" i="52"/>
  <c r="Q359" i="52" s="1"/>
  <c r="P250" i="52"/>
  <c r="P359" i="52" s="1"/>
  <c r="O250" i="52"/>
  <c r="O359" i="52" s="1"/>
  <c r="N250" i="52"/>
  <c r="N359" i="52" s="1"/>
  <c r="M250" i="52"/>
  <c r="M359" i="52" s="1"/>
  <c r="L250" i="52"/>
  <c r="L359" i="52" s="1"/>
  <c r="K250" i="52"/>
  <c r="K359" i="52" s="1"/>
  <c r="J250" i="52"/>
  <c r="J359" i="52" s="1"/>
  <c r="I250" i="52"/>
  <c r="I359" i="52" s="1"/>
  <c r="H250" i="52"/>
  <c r="H359" i="52" s="1"/>
  <c r="G250" i="52"/>
  <c r="G359" i="52" s="1"/>
  <c r="Q248" i="52"/>
  <c r="Q349" i="52" s="1"/>
  <c r="P248" i="52"/>
  <c r="P349" i="52" s="1"/>
  <c r="O248" i="52"/>
  <c r="N248" i="52"/>
  <c r="N349" i="52" s="1"/>
  <c r="M248" i="52"/>
  <c r="M349" i="52" s="1"/>
  <c r="L248" i="52"/>
  <c r="L349" i="52" s="1"/>
  <c r="K248" i="52"/>
  <c r="J248" i="52"/>
  <c r="I248" i="52"/>
  <c r="H248" i="52"/>
  <c r="H349" i="52" s="1"/>
  <c r="G248" i="52"/>
  <c r="C246" i="52"/>
  <c r="Q233" i="52"/>
  <c r="Q358" i="52" s="1"/>
  <c r="P233" i="52"/>
  <c r="P358" i="52" s="1"/>
  <c r="O233" i="52"/>
  <c r="O358" i="52" s="1"/>
  <c r="N233" i="52"/>
  <c r="M233" i="52"/>
  <c r="L233" i="52"/>
  <c r="L358" i="52" s="1"/>
  <c r="K233" i="52"/>
  <c r="K358" i="52" s="1"/>
  <c r="J233" i="52"/>
  <c r="J358" i="52" s="1"/>
  <c r="I233" i="52"/>
  <c r="H233" i="52"/>
  <c r="H358" i="52" s="1"/>
  <c r="G233" i="52"/>
  <c r="G358" i="52" s="1"/>
  <c r="Q231" i="52"/>
  <c r="P231" i="52"/>
  <c r="O231" i="52"/>
  <c r="O348" i="52" s="1"/>
  <c r="N231" i="52"/>
  <c r="N348" i="52" s="1"/>
  <c r="M231" i="52"/>
  <c r="L231" i="52"/>
  <c r="K231" i="52"/>
  <c r="K348" i="52" s="1"/>
  <c r="J231" i="52"/>
  <c r="J348" i="52" s="1"/>
  <c r="I231" i="52"/>
  <c r="I348" i="52" s="1"/>
  <c r="H231" i="52"/>
  <c r="G231" i="52"/>
  <c r="G348" i="52" s="1"/>
  <c r="C229" i="52"/>
  <c r="Q216" i="52"/>
  <c r="Q357" i="52" s="1"/>
  <c r="P216" i="52"/>
  <c r="P357" i="52" s="1"/>
  <c r="P355" i="52" s="1"/>
  <c r="O216" i="52"/>
  <c r="N216" i="52"/>
  <c r="N357" i="52" s="1"/>
  <c r="M216" i="52"/>
  <c r="L216" i="52"/>
  <c r="L357" i="52" s="1"/>
  <c r="L355" i="52" s="1"/>
  <c r="K216" i="52"/>
  <c r="K357" i="52" s="1"/>
  <c r="J216" i="52"/>
  <c r="J357" i="52" s="1"/>
  <c r="I216" i="52"/>
  <c r="I357" i="52" s="1"/>
  <c r="H216" i="52"/>
  <c r="H357" i="52" s="1"/>
  <c r="H355" i="52" s="1"/>
  <c r="G216" i="52"/>
  <c r="G357" i="52" s="1"/>
  <c r="Q214" i="52"/>
  <c r="P214" i="52"/>
  <c r="O214" i="52"/>
  <c r="O347" i="52" s="1"/>
  <c r="N214" i="52"/>
  <c r="M214" i="52"/>
  <c r="M347" i="52" s="1"/>
  <c r="L214" i="52"/>
  <c r="K214" i="52"/>
  <c r="J214" i="52"/>
  <c r="I214" i="52"/>
  <c r="I347" i="52" s="1"/>
  <c r="H214" i="52"/>
  <c r="H347" i="52" s="1"/>
  <c r="G214" i="52"/>
  <c r="C212" i="52"/>
  <c r="K200" i="52"/>
  <c r="L200" i="52" s="1"/>
  <c r="M200" i="52" s="1"/>
  <c r="N200" i="52" s="1"/>
  <c r="O200" i="52" s="1"/>
  <c r="P200" i="52" s="1"/>
  <c r="Q200" i="52" s="1"/>
  <c r="Q196" i="52"/>
  <c r="M196" i="52"/>
  <c r="N196" i="52" s="1"/>
  <c r="O196" i="52" s="1"/>
  <c r="P196" i="52" s="1"/>
  <c r="L196" i="52"/>
  <c r="J196" i="52"/>
  <c r="K196" i="52" s="1"/>
  <c r="I196" i="52"/>
  <c r="J195" i="52"/>
  <c r="K195" i="52" s="1"/>
  <c r="L195" i="52" s="1"/>
  <c r="M195" i="52" s="1"/>
  <c r="N195" i="52" s="1"/>
  <c r="O195" i="52" s="1"/>
  <c r="P195" i="52" s="1"/>
  <c r="Q195" i="52" s="1"/>
  <c r="I195" i="52"/>
  <c r="K184" i="52"/>
  <c r="L184" i="52" s="1"/>
  <c r="M184" i="52" s="1"/>
  <c r="N184" i="52" s="1"/>
  <c r="O184" i="52" s="1"/>
  <c r="P184" i="52" s="1"/>
  <c r="Q184" i="52" s="1"/>
  <c r="I184" i="52"/>
  <c r="J184" i="52" s="1"/>
  <c r="I183" i="52"/>
  <c r="J183" i="52" s="1"/>
  <c r="K183" i="52" s="1"/>
  <c r="L183" i="52" s="1"/>
  <c r="M183" i="52" s="1"/>
  <c r="N183" i="52" s="1"/>
  <c r="O183" i="52" s="1"/>
  <c r="P183" i="52" s="1"/>
  <c r="Q183" i="52" s="1"/>
  <c r="I169" i="52"/>
  <c r="J169" i="52" s="1"/>
  <c r="K169" i="52" s="1"/>
  <c r="L169" i="52" s="1"/>
  <c r="M169" i="52" s="1"/>
  <c r="N169" i="52" s="1"/>
  <c r="O169" i="52" s="1"/>
  <c r="P169" i="52" s="1"/>
  <c r="Q169" i="52" s="1"/>
  <c r="H169" i="52"/>
  <c r="I168" i="52"/>
  <c r="J168" i="52" s="1"/>
  <c r="K168" i="52" s="1"/>
  <c r="L168" i="52" s="1"/>
  <c r="M168" i="52" s="1"/>
  <c r="N168" i="52" s="1"/>
  <c r="O168" i="52" s="1"/>
  <c r="P168" i="52" s="1"/>
  <c r="Q168" i="52" s="1"/>
  <c r="H168" i="52"/>
  <c r="I167" i="52"/>
  <c r="J167" i="52" s="1"/>
  <c r="K167" i="52" s="1"/>
  <c r="L167" i="52" s="1"/>
  <c r="M167" i="52" s="1"/>
  <c r="N167" i="52" s="1"/>
  <c r="O167" i="52" s="1"/>
  <c r="P167" i="52" s="1"/>
  <c r="Q167" i="52" s="1"/>
  <c r="H167" i="52"/>
  <c r="M165" i="52"/>
  <c r="N165" i="52" s="1"/>
  <c r="O165" i="52" s="1"/>
  <c r="P165" i="52" s="1"/>
  <c r="Q165" i="52" s="1"/>
  <c r="L165" i="52"/>
  <c r="K165" i="52"/>
  <c r="H165" i="52"/>
  <c r="I165" i="52" s="1"/>
  <c r="C148" i="52"/>
  <c r="C149" i="52" s="1"/>
  <c r="C150" i="52" s="1"/>
  <c r="C151" i="52" s="1"/>
  <c r="C152" i="52" s="1"/>
  <c r="C153" i="52" s="1"/>
  <c r="I144" i="52"/>
  <c r="J144" i="52" s="1"/>
  <c r="K144" i="52" s="1"/>
  <c r="C144" i="52"/>
  <c r="C145" i="52" s="1"/>
  <c r="C146" i="52" s="1"/>
  <c r="C147" i="52" s="1"/>
  <c r="C135" i="52"/>
  <c r="C136" i="52" s="1"/>
  <c r="I128" i="52"/>
  <c r="J128" i="52" s="1"/>
  <c r="K128" i="52" s="1"/>
  <c r="L128" i="52" s="1"/>
  <c r="I127" i="52"/>
  <c r="J127" i="52" s="1"/>
  <c r="K127" i="52" s="1"/>
  <c r="C127" i="52"/>
  <c r="C128" i="52" s="1"/>
  <c r="C129" i="52" s="1"/>
  <c r="C130" i="52" s="1"/>
  <c r="C131" i="52" s="1"/>
  <c r="C132" i="52" s="1"/>
  <c r="C133" i="52" s="1"/>
  <c r="C134" i="52" s="1"/>
  <c r="H118" i="52"/>
  <c r="H119" i="52" s="1"/>
  <c r="G118" i="52"/>
  <c r="G119" i="52" s="1"/>
  <c r="G117" i="52"/>
  <c r="G143" i="52" s="1"/>
  <c r="H143" i="52" s="1"/>
  <c r="I143" i="52" s="1"/>
  <c r="J143" i="52" s="1"/>
  <c r="G116" i="52"/>
  <c r="I114" i="52"/>
  <c r="G112" i="52"/>
  <c r="J111" i="52"/>
  <c r="J112" i="52" s="1"/>
  <c r="I111" i="52"/>
  <c r="I112" i="52" s="1"/>
  <c r="I113" i="52" s="1"/>
  <c r="H111" i="52"/>
  <c r="H112" i="52" s="1"/>
  <c r="H127" i="52" s="1"/>
  <c r="G111" i="52"/>
  <c r="I106" i="52"/>
  <c r="J106" i="52" s="1"/>
  <c r="K106" i="52" s="1"/>
  <c r="L106" i="52" s="1"/>
  <c r="M106" i="52" s="1"/>
  <c r="N106" i="52" s="1"/>
  <c r="O106" i="52" s="1"/>
  <c r="P106" i="52" s="1"/>
  <c r="Q106" i="52" s="1"/>
  <c r="H106" i="52"/>
  <c r="K105" i="52"/>
  <c r="L105" i="52" s="1"/>
  <c r="M105" i="52" s="1"/>
  <c r="N105" i="52" s="1"/>
  <c r="O105" i="52" s="1"/>
  <c r="P105" i="52" s="1"/>
  <c r="Q105" i="52" s="1"/>
  <c r="J105" i="52"/>
  <c r="I105" i="52"/>
  <c r="H105" i="52"/>
  <c r="I103" i="52"/>
  <c r="H103" i="52"/>
  <c r="H116" i="52" s="1"/>
  <c r="H117" i="52" s="1"/>
  <c r="H144" i="52" s="1"/>
  <c r="K102" i="52"/>
  <c r="J102" i="52"/>
  <c r="I102" i="52"/>
  <c r="H102" i="52"/>
  <c r="J96" i="52"/>
  <c r="H96" i="52"/>
  <c r="K95" i="52"/>
  <c r="L95" i="52" s="1"/>
  <c r="M95" i="52" s="1"/>
  <c r="N95" i="52" s="1"/>
  <c r="O95" i="52" s="1"/>
  <c r="P95" i="52" s="1"/>
  <c r="Q95" i="52" s="1"/>
  <c r="J95" i="52"/>
  <c r="H95" i="52"/>
  <c r="C87" i="52"/>
  <c r="C82" i="52"/>
  <c r="C77" i="52"/>
  <c r="C72" i="52"/>
  <c r="C67" i="52"/>
  <c r="H64" i="52"/>
  <c r="H63" i="52"/>
  <c r="I63" i="52" s="1"/>
  <c r="J63" i="52" s="1"/>
  <c r="K63" i="52" s="1"/>
  <c r="H61" i="52"/>
  <c r="I61" i="52" s="1"/>
  <c r="C60" i="52"/>
  <c r="H62" i="52" s="1"/>
  <c r="I62" i="52" s="1"/>
  <c r="J62" i="52" s="1"/>
  <c r="K62" i="52" s="1"/>
  <c r="L62" i="52" s="1"/>
  <c r="M62" i="52" s="1"/>
  <c r="N62" i="52" s="1"/>
  <c r="H59" i="52"/>
  <c r="I59" i="52" s="1"/>
  <c r="J59" i="52" s="1"/>
  <c r="K59" i="52" s="1"/>
  <c r="L59" i="52" s="1"/>
  <c r="H58" i="52"/>
  <c r="I58" i="52" s="1"/>
  <c r="J58" i="52" s="1"/>
  <c r="K58" i="52" s="1"/>
  <c r="L58" i="52" s="1"/>
  <c r="H56" i="52"/>
  <c r="I56" i="52" s="1"/>
  <c r="C55" i="52"/>
  <c r="H57" i="52" s="1"/>
  <c r="I57" i="52" s="1"/>
  <c r="H54" i="52"/>
  <c r="I54" i="52" s="1"/>
  <c r="J54" i="52" s="1"/>
  <c r="K54" i="52" s="1"/>
  <c r="H53" i="52"/>
  <c r="I53" i="52" s="1"/>
  <c r="J53" i="52" s="1"/>
  <c r="K53" i="52" s="1"/>
  <c r="L53" i="52" s="1"/>
  <c r="M53" i="52" s="1"/>
  <c r="N53" i="52" s="1"/>
  <c r="O53" i="52" s="1"/>
  <c r="P53" i="52" s="1"/>
  <c r="Q53" i="52" s="1"/>
  <c r="H51" i="52"/>
  <c r="C50" i="52"/>
  <c r="H52" i="52" s="1"/>
  <c r="I52" i="52" s="1"/>
  <c r="J52" i="52" s="1"/>
  <c r="K52" i="52" s="1"/>
  <c r="L52" i="52" s="1"/>
  <c r="M52" i="52" s="1"/>
  <c r="H48" i="52"/>
  <c r="I48" i="52" s="1"/>
  <c r="J48" i="52" s="1"/>
  <c r="K48" i="52" s="1"/>
  <c r="L48" i="52" s="1"/>
  <c r="M48" i="52" s="1"/>
  <c r="N48" i="52" s="1"/>
  <c r="O48" i="52" s="1"/>
  <c r="P48" i="52" s="1"/>
  <c r="H47" i="52"/>
  <c r="I47" i="52" s="1"/>
  <c r="J47" i="52" s="1"/>
  <c r="C45" i="52"/>
  <c r="H42" i="52"/>
  <c r="I42" i="52" s="1"/>
  <c r="J42" i="52" s="1"/>
  <c r="K42" i="52" s="1"/>
  <c r="L42" i="52" s="1"/>
  <c r="M42" i="52" s="1"/>
  <c r="N42" i="52" s="1"/>
  <c r="O42" i="52" s="1"/>
  <c r="P42" i="52" s="1"/>
  <c r="Q42" i="52" s="1"/>
  <c r="H41" i="52"/>
  <c r="I41" i="52" s="1"/>
  <c r="J41" i="52" s="1"/>
  <c r="K41" i="52" s="1"/>
  <c r="L41" i="52" s="1"/>
  <c r="M41" i="52" s="1"/>
  <c r="N41" i="52" s="1"/>
  <c r="O41" i="52" s="1"/>
  <c r="P41" i="52" s="1"/>
  <c r="Q41" i="52" s="1"/>
  <c r="C40" i="52"/>
  <c r="Q37" i="52"/>
  <c r="P37" i="52"/>
  <c r="O37" i="52"/>
  <c r="N37" i="52"/>
  <c r="M37" i="52"/>
  <c r="L37" i="52"/>
  <c r="K37" i="52"/>
  <c r="J37" i="52"/>
  <c r="I37" i="52"/>
  <c r="H37" i="52"/>
  <c r="G37" i="52"/>
  <c r="Q36" i="52"/>
  <c r="P36" i="52"/>
  <c r="O36" i="52"/>
  <c r="N36" i="52"/>
  <c r="M36" i="52"/>
  <c r="L36" i="52"/>
  <c r="K36" i="52"/>
  <c r="J36" i="52"/>
  <c r="I36" i="52"/>
  <c r="H36" i="52"/>
  <c r="G36" i="52"/>
  <c r="Q35" i="52"/>
  <c r="P35" i="52"/>
  <c r="O35" i="52"/>
  <c r="N35" i="52"/>
  <c r="M35" i="52"/>
  <c r="L35" i="52"/>
  <c r="K35" i="52"/>
  <c r="J35" i="52"/>
  <c r="I35" i="52"/>
  <c r="H35" i="52"/>
  <c r="G35" i="52"/>
  <c r="Q34" i="52"/>
  <c r="P34" i="52"/>
  <c r="O34" i="52"/>
  <c r="N34" i="52"/>
  <c r="M34" i="52"/>
  <c r="L34" i="52"/>
  <c r="K34" i="52"/>
  <c r="J34" i="52"/>
  <c r="I34" i="52"/>
  <c r="H34" i="52"/>
  <c r="G34" i="52"/>
  <c r="Q32" i="52"/>
  <c r="P32" i="52"/>
  <c r="O32" i="52"/>
  <c r="N32" i="52"/>
  <c r="M32" i="52"/>
  <c r="L32" i="52"/>
  <c r="K32" i="52"/>
  <c r="J32" i="52"/>
  <c r="I32" i="52"/>
  <c r="I86" i="52" s="1"/>
  <c r="H32" i="52"/>
  <c r="G32" i="52"/>
  <c r="Q31" i="52"/>
  <c r="P31" i="52"/>
  <c r="O31" i="52"/>
  <c r="N31" i="52"/>
  <c r="M31" i="52"/>
  <c r="L31" i="52"/>
  <c r="K31" i="52"/>
  <c r="J31" i="52"/>
  <c r="I31" i="52"/>
  <c r="H31" i="52"/>
  <c r="G31" i="52"/>
  <c r="Q30" i="52"/>
  <c r="P30" i="52"/>
  <c r="O30" i="52"/>
  <c r="N30" i="52"/>
  <c r="M30" i="52"/>
  <c r="L30" i="52"/>
  <c r="K30" i="52"/>
  <c r="J30" i="52"/>
  <c r="I30" i="52"/>
  <c r="H30" i="52"/>
  <c r="G30" i="52"/>
  <c r="G84" i="52" s="1"/>
  <c r="Q29" i="52"/>
  <c r="P29" i="52"/>
  <c r="O29" i="52"/>
  <c r="N29" i="52"/>
  <c r="M29" i="52"/>
  <c r="L29" i="52"/>
  <c r="K29" i="52"/>
  <c r="J29" i="52"/>
  <c r="I29" i="52"/>
  <c r="H29" i="52"/>
  <c r="G29" i="52"/>
  <c r="Q27" i="52"/>
  <c r="P27" i="52"/>
  <c r="O27" i="52"/>
  <c r="N27" i="52"/>
  <c r="M27" i="52"/>
  <c r="L27" i="52"/>
  <c r="K27" i="52"/>
  <c r="J27" i="52"/>
  <c r="I27" i="52"/>
  <c r="H27" i="52"/>
  <c r="G27" i="52"/>
  <c r="Q26" i="52"/>
  <c r="P26" i="52"/>
  <c r="O26" i="52"/>
  <c r="N26" i="52"/>
  <c r="M26" i="52"/>
  <c r="L26" i="52"/>
  <c r="K26" i="52"/>
  <c r="J26" i="52"/>
  <c r="I26" i="52"/>
  <c r="H26" i="52"/>
  <c r="G26" i="52"/>
  <c r="G80" i="52" s="1"/>
  <c r="Q25" i="52"/>
  <c r="P25" i="52"/>
  <c r="O25" i="52"/>
  <c r="N25" i="52"/>
  <c r="M25" i="52"/>
  <c r="L25" i="52"/>
  <c r="K25" i="52"/>
  <c r="J25" i="52"/>
  <c r="I25" i="52"/>
  <c r="H25" i="52"/>
  <c r="G25" i="52"/>
  <c r="Q24" i="52"/>
  <c r="P24" i="52"/>
  <c r="O24" i="52"/>
  <c r="N24" i="52"/>
  <c r="M24" i="52"/>
  <c r="L24" i="52"/>
  <c r="K24" i="52"/>
  <c r="J24" i="52"/>
  <c r="I24" i="52"/>
  <c r="H24" i="52"/>
  <c r="G24" i="52"/>
  <c r="Q22" i="52"/>
  <c r="P22" i="52"/>
  <c r="O22" i="52"/>
  <c r="N22" i="52"/>
  <c r="M22" i="52"/>
  <c r="L22" i="52"/>
  <c r="K22" i="52"/>
  <c r="J22" i="52"/>
  <c r="I22" i="52"/>
  <c r="H22" i="52"/>
  <c r="G22" i="52"/>
  <c r="Q21" i="52"/>
  <c r="P21" i="52"/>
  <c r="O21" i="52"/>
  <c r="N21" i="52"/>
  <c r="M21" i="52"/>
  <c r="L21" i="52"/>
  <c r="K21" i="52"/>
  <c r="J21" i="52"/>
  <c r="J75" i="52" s="1"/>
  <c r="I21" i="52"/>
  <c r="H21" i="52"/>
  <c r="G21" i="52"/>
  <c r="Q20" i="52"/>
  <c r="P20" i="52"/>
  <c r="O20" i="52"/>
  <c r="N20" i="52"/>
  <c r="M20" i="52"/>
  <c r="L20" i="52"/>
  <c r="K20" i="52"/>
  <c r="J20" i="52"/>
  <c r="I20" i="52"/>
  <c r="H20" i="52"/>
  <c r="G20" i="52"/>
  <c r="Q19" i="52"/>
  <c r="P19" i="52"/>
  <c r="O19" i="52"/>
  <c r="N19" i="52"/>
  <c r="M19" i="52"/>
  <c r="L19" i="52"/>
  <c r="K19" i="52"/>
  <c r="J19" i="52"/>
  <c r="I19" i="52"/>
  <c r="H19" i="52"/>
  <c r="G19" i="52"/>
  <c r="J17" i="52"/>
  <c r="G17" i="52"/>
  <c r="J16" i="52"/>
  <c r="J11" i="52" s="1"/>
  <c r="I16" i="52"/>
  <c r="H16" i="52"/>
  <c r="G16" i="52"/>
  <c r="I15" i="52"/>
  <c r="I10" i="52" s="1"/>
  <c r="H15" i="52"/>
  <c r="G15" i="52"/>
  <c r="H14" i="52"/>
  <c r="G14" i="52"/>
  <c r="G68" i="52" s="1"/>
  <c r="L4" i="52"/>
  <c r="M4" i="52" s="1"/>
  <c r="N4" i="52" s="1"/>
  <c r="O4" i="52" s="1"/>
  <c r="P4" i="52" s="1"/>
  <c r="Q4" i="52" s="1"/>
  <c r="I4" i="52"/>
  <c r="J4" i="52" s="1"/>
  <c r="K4" i="52" s="1"/>
  <c r="H4" i="52"/>
  <c r="K1" i="52"/>
  <c r="K17" i="52" s="1"/>
  <c r="J1" i="52"/>
  <c r="I1" i="52"/>
  <c r="I17" i="52" s="1"/>
  <c r="H1" i="52"/>
  <c r="H17" i="52" s="1"/>
  <c r="K363" i="51"/>
  <c r="J363" i="51"/>
  <c r="Q361" i="51"/>
  <c r="P361" i="51"/>
  <c r="I361" i="51"/>
  <c r="H361" i="51"/>
  <c r="L360" i="51"/>
  <c r="O359" i="51"/>
  <c r="N359" i="51"/>
  <c r="G359" i="51"/>
  <c r="M357" i="51"/>
  <c r="K353" i="51"/>
  <c r="N352" i="51"/>
  <c r="M352" i="51"/>
  <c r="H351" i="51"/>
  <c r="L350" i="51"/>
  <c r="K350" i="51"/>
  <c r="O349" i="51"/>
  <c r="N349" i="51"/>
  <c r="G349" i="51"/>
  <c r="Q348" i="51"/>
  <c r="I348" i="51"/>
  <c r="Q318" i="51"/>
  <c r="Q363" i="51" s="1"/>
  <c r="P318" i="51"/>
  <c r="P363" i="51" s="1"/>
  <c r="O318" i="51"/>
  <c r="O363" i="51" s="1"/>
  <c r="N318" i="51"/>
  <c r="N363" i="51" s="1"/>
  <c r="M318" i="51"/>
  <c r="M363" i="51" s="1"/>
  <c r="L318" i="51"/>
  <c r="L363" i="51" s="1"/>
  <c r="K318" i="51"/>
  <c r="J318" i="51"/>
  <c r="I318" i="51"/>
  <c r="I363" i="51" s="1"/>
  <c r="H318" i="51"/>
  <c r="H363" i="51" s="1"/>
  <c r="G318" i="51"/>
  <c r="G363" i="51" s="1"/>
  <c r="Q316" i="51"/>
  <c r="Q353" i="51" s="1"/>
  <c r="P316" i="51"/>
  <c r="P353" i="51" s="1"/>
  <c r="O316" i="51"/>
  <c r="O353" i="51" s="1"/>
  <c r="N316" i="51"/>
  <c r="M316" i="51"/>
  <c r="M353" i="51" s="1"/>
  <c r="L316" i="51"/>
  <c r="L353" i="51" s="1"/>
  <c r="K316" i="51"/>
  <c r="J316" i="51"/>
  <c r="I316" i="51"/>
  <c r="I353" i="51" s="1"/>
  <c r="H316" i="51"/>
  <c r="H353" i="51" s="1"/>
  <c r="G316" i="51"/>
  <c r="G353" i="51" s="1"/>
  <c r="C314" i="51"/>
  <c r="Q301" i="51"/>
  <c r="Q362" i="51" s="1"/>
  <c r="P301" i="51"/>
  <c r="P362" i="51" s="1"/>
  <c r="O301" i="51"/>
  <c r="O362" i="51" s="1"/>
  <c r="N301" i="51"/>
  <c r="N362" i="51" s="1"/>
  <c r="M301" i="51"/>
  <c r="M362" i="51" s="1"/>
  <c r="L301" i="51"/>
  <c r="L362" i="51" s="1"/>
  <c r="K301" i="51"/>
  <c r="K362" i="51" s="1"/>
  <c r="J301" i="51"/>
  <c r="J362" i="51" s="1"/>
  <c r="I301" i="51"/>
  <c r="I362" i="51" s="1"/>
  <c r="H301" i="51"/>
  <c r="H362" i="51" s="1"/>
  <c r="G301" i="51"/>
  <c r="G362" i="51" s="1"/>
  <c r="Q299" i="51"/>
  <c r="Q352" i="51" s="1"/>
  <c r="P299" i="51"/>
  <c r="O299" i="51"/>
  <c r="N299" i="51"/>
  <c r="M299" i="51"/>
  <c r="L299" i="51"/>
  <c r="L352" i="51" s="1"/>
  <c r="K299" i="51"/>
  <c r="J299" i="51"/>
  <c r="J352" i="51" s="1"/>
  <c r="I299" i="51"/>
  <c r="I352" i="51" s="1"/>
  <c r="H299" i="51"/>
  <c r="G299" i="51"/>
  <c r="C297" i="51"/>
  <c r="Q284" i="51"/>
  <c r="P284" i="51"/>
  <c r="O284" i="51"/>
  <c r="O361" i="51" s="1"/>
  <c r="N284" i="51"/>
  <c r="N361" i="51" s="1"/>
  <c r="M284" i="51"/>
  <c r="M361" i="51" s="1"/>
  <c r="L284" i="51"/>
  <c r="L361" i="51" s="1"/>
  <c r="K284" i="51"/>
  <c r="K361" i="51" s="1"/>
  <c r="J284" i="51"/>
  <c r="J361" i="51" s="1"/>
  <c r="I284" i="51"/>
  <c r="H284" i="51"/>
  <c r="G284" i="51"/>
  <c r="G361" i="51" s="1"/>
  <c r="Q282" i="51"/>
  <c r="P282" i="51"/>
  <c r="O282" i="51"/>
  <c r="O351" i="51" s="1"/>
  <c r="N282" i="51"/>
  <c r="N351" i="51" s="1"/>
  <c r="M282" i="51"/>
  <c r="M351" i="51" s="1"/>
  <c r="L282" i="51"/>
  <c r="K282" i="51"/>
  <c r="K351" i="51" s="1"/>
  <c r="J282" i="51"/>
  <c r="J351" i="51" s="1"/>
  <c r="I282" i="51"/>
  <c r="I351" i="51" s="1"/>
  <c r="H282" i="51"/>
  <c r="G282" i="51"/>
  <c r="G351" i="51" s="1"/>
  <c r="C280" i="51"/>
  <c r="Q267" i="51"/>
  <c r="Q360" i="51" s="1"/>
  <c r="P267" i="51"/>
  <c r="P360" i="51" s="1"/>
  <c r="O267" i="51"/>
  <c r="O360" i="51" s="1"/>
  <c r="N267" i="51"/>
  <c r="N360" i="51" s="1"/>
  <c r="M267" i="51"/>
  <c r="M360" i="51" s="1"/>
  <c r="L267" i="51"/>
  <c r="K267" i="51"/>
  <c r="K360" i="51" s="1"/>
  <c r="J267" i="51"/>
  <c r="J360" i="51" s="1"/>
  <c r="I267" i="51"/>
  <c r="I360" i="51" s="1"/>
  <c r="H267" i="51"/>
  <c r="H360" i="51" s="1"/>
  <c r="G267" i="51"/>
  <c r="G360" i="51" s="1"/>
  <c r="Q265" i="51"/>
  <c r="P265" i="51"/>
  <c r="P350" i="51" s="1"/>
  <c r="O265" i="51"/>
  <c r="O350" i="51" s="1"/>
  <c r="N265" i="51"/>
  <c r="M265" i="51"/>
  <c r="L265" i="51"/>
  <c r="K265" i="51"/>
  <c r="J265" i="51"/>
  <c r="I265" i="51"/>
  <c r="H265" i="51"/>
  <c r="H350" i="51" s="1"/>
  <c r="G265" i="51"/>
  <c r="G350" i="51" s="1"/>
  <c r="C263" i="51"/>
  <c r="Q250" i="51"/>
  <c r="Q359" i="51" s="1"/>
  <c r="P250" i="51"/>
  <c r="P359" i="51" s="1"/>
  <c r="O250" i="51"/>
  <c r="N250" i="51"/>
  <c r="M250" i="51"/>
  <c r="M359" i="51" s="1"/>
  <c r="L250" i="51"/>
  <c r="L359" i="51" s="1"/>
  <c r="K250" i="51"/>
  <c r="K359" i="51" s="1"/>
  <c r="J250" i="51"/>
  <c r="J359" i="51" s="1"/>
  <c r="I250" i="51"/>
  <c r="I359" i="51" s="1"/>
  <c r="H250" i="51"/>
  <c r="H359" i="51" s="1"/>
  <c r="G250" i="51"/>
  <c r="Q248" i="51"/>
  <c r="Q349" i="51" s="1"/>
  <c r="P248" i="51"/>
  <c r="P349" i="51" s="1"/>
  <c r="O248" i="51"/>
  <c r="N248" i="51"/>
  <c r="M248" i="51"/>
  <c r="M349" i="51" s="1"/>
  <c r="L248" i="51"/>
  <c r="L349" i="51" s="1"/>
  <c r="K248" i="51"/>
  <c r="K349" i="51" s="1"/>
  <c r="J248" i="51"/>
  <c r="I248" i="51"/>
  <c r="I349" i="51" s="1"/>
  <c r="H248" i="51"/>
  <c r="H349" i="51" s="1"/>
  <c r="G248" i="51"/>
  <c r="C246" i="51"/>
  <c r="Q233" i="51"/>
  <c r="Q358" i="51" s="1"/>
  <c r="P233" i="51"/>
  <c r="P358" i="51" s="1"/>
  <c r="O233" i="51"/>
  <c r="O358" i="51" s="1"/>
  <c r="N233" i="51"/>
  <c r="N358" i="51" s="1"/>
  <c r="M233" i="51"/>
  <c r="M358" i="51" s="1"/>
  <c r="L233" i="51"/>
  <c r="L358" i="51" s="1"/>
  <c r="K233" i="51"/>
  <c r="K358" i="51" s="1"/>
  <c r="J233" i="51"/>
  <c r="J358" i="51" s="1"/>
  <c r="I233" i="51"/>
  <c r="I358" i="51" s="1"/>
  <c r="H233" i="51"/>
  <c r="H358" i="51" s="1"/>
  <c r="G233" i="51"/>
  <c r="G358" i="51" s="1"/>
  <c r="Q231" i="51"/>
  <c r="P231" i="51"/>
  <c r="P348" i="51" s="1"/>
  <c r="O231" i="51"/>
  <c r="N231" i="51"/>
  <c r="M231" i="51"/>
  <c r="M348" i="51" s="1"/>
  <c r="L231" i="51"/>
  <c r="L348" i="51" s="1"/>
  <c r="K231" i="51"/>
  <c r="J231" i="51"/>
  <c r="I231" i="51"/>
  <c r="H231" i="51"/>
  <c r="H348" i="51" s="1"/>
  <c r="G231" i="51"/>
  <c r="C229" i="51"/>
  <c r="Q216" i="51"/>
  <c r="Q357" i="51" s="1"/>
  <c r="P216" i="51"/>
  <c r="P357" i="51" s="1"/>
  <c r="O216" i="51"/>
  <c r="O357" i="51" s="1"/>
  <c r="N216" i="51"/>
  <c r="N357" i="51" s="1"/>
  <c r="M216" i="51"/>
  <c r="L216" i="51"/>
  <c r="L357" i="51" s="1"/>
  <c r="L355" i="51" s="1"/>
  <c r="K216" i="51"/>
  <c r="K357" i="51" s="1"/>
  <c r="J216" i="51"/>
  <c r="J357" i="51" s="1"/>
  <c r="I216" i="51"/>
  <c r="I357" i="51" s="1"/>
  <c r="H216" i="51"/>
  <c r="H357" i="51" s="1"/>
  <c r="G216" i="51"/>
  <c r="G357" i="51" s="1"/>
  <c r="Q214" i="51"/>
  <c r="Q347" i="51" s="1"/>
  <c r="P214" i="51"/>
  <c r="O214" i="51"/>
  <c r="O347" i="51" s="1"/>
  <c r="N214" i="51"/>
  <c r="N347" i="51" s="1"/>
  <c r="M214" i="51"/>
  <c r="M347" i="51" s="1"/>
  <c r="L214" i="51"/>
  <c r="K214" i="51"/>
  <c r="K347" i="51" s="1"/>
  <c r="J214" i="51"/>
  <c r="I214" i="51"/>
  <c r="I347" i="51" s="1"/>
  <c r="H214" i="51"/>
  <c r="G214" i="51"/>
  <c r="G347" i="51" s="1"/>
  <c r="C212" i="51"/>
  <c r="P200" i="51"/>
  <c r="Q200" i="51" s="1"/>
  <c r="L200" i="51"/>
  <c r="M200" i="51" s="1"/>
  <c r="N200" i="51" s="1"/>
  <c r="O200" i="51" s="1"/>
  <c r="K200" i="51"/>
  <c r="N196" i="51"/>
  <c r="O196" i="51" s="1"/>
  <c r="P196" i="51" s="1"/>
  <c r="Q196" i="51" s="1"/>
  <c r="J196" i="51"/>
  <c r="K196" i="51" s="1"/>
  <c r="L196" i="51" s="1"/>
  <c r="M196" i="51" s="1"/>
  <c r="I196" i="51"/>
  <c r="M195" i="51"/>
  <c r="N195" i="51" s="1"/>
  <c r="O195" i="51" s="1"/>
  <c r="P195" i="51" s="1"/>
  <c r="Q195" i="51" s="1"/>
  <c r="I195" i="51"/>
  <c r="J195" i="51" s="1"/>
  <c r="K195" i="51" s="1"/>
  <c r="L195" i="51" s="1"/>
  <c r="M184" i="51"/>
  <c r="N184" i="51" s="1"/>
  <c r="O184" i="51" s="1"/>
  <c r="P184" i="51" s="1"/>
  <c r="Q184" i="51" s="1"/>
  <c r="I184" i="51"/>
  <c r="J184" i="51" s="1"/>
  <c r="K184" i="51" s="1"/>
  <c r="L184" i="51" s="1"/>
  <c r="K183" i="51"/>
  <c r="L183" i="51" s="1"/>
  <c r="M183" i="51" s="1"/>
  <c r="N183" i="51" s="1"/>
  <c r="O183" i="51" s="1"/>
  <c r="P183" i="51" s="1"/>
  <c r="Q183" i="51" s="1"/>
  <c r="J183" i="51"/>
  <c r="I183" i="51"/>
  <c r="I169" i="51"/>
  <c r="J169" i="51" s="1"/>
  <c r="K169" i="51" s="1"/>
  <c r="L169" i="51" s="1"/>
  <c r="M169" i="51" s="1"/>
  <c r="N169" i="51" s="1"/>
  <c r="O169" i="51" s="1"/>
  <c r="P169" i="51" s="1"/>
  <c r="Q169" i="51" s="1"/>
  <c r="H169" i="51"/>
  <c r="H168" i="51"/>
  <c r="I168" i="51" s="1"/>
  <c r="J168" i="51" s="1"/>
  <c r="K168" i="51" s="1"/>
  <c r="L168" i="51" s="1"/>
  <c r="M168" i="51" s="1"/>
  <c r="N168" i="51" s="1"/>
  <c r="O168" i="51" s="1"/>
  <c r="P168" i="51" s="1"/>
  <c r="Q168" i="51" s="1"/>
  <c r="I167" i="51"/>
  <c r="J167" i="51" s="1"/>
  <c r="K167" i="51" s="1"/>
  <c r="L167" i="51" s="1"/>
  <c r="M167" i="51" s="1"/>
  <c r="N167" i="51" s="1"/>
  <c r="O167" i="51" s="1"/>
  <c r="P167" i="51" s="1"/>
  <c r="Q167" i="51" s="1"/>
  <c r="H167" i="51"/>
  <c r="O165" i="51"/>
  <c r="P165" i="51" s="1"/>
  <c r="Q165" i="51" s="1"/>
  <c r="N165" i="51"/>
  <c r="L165" i="51"/>
  <c r="M165" i="51" s="1"/>
  <c r="K165" i="51"/>
  <c r="I165" i="51"/>
  <c r="H165" i="51"/>
  <c r="C146" i="51"/>
  <c r="C147" i="51" s="1"/>
  <c r="C148" i="51" s="1"/>
  <c r="C149" i="51" s="1"/>
  <c r="C150" i="51" s="1"/>
  <c r="C151" i="51" s="1"/>
  <c r="C152" i="51" s="1"/>
  <c r="C153" i="51" s="1"/>
  <c r="C144" i="51"/>
  <c r="C145" i="51" s="1"/>
  <c r="I128" i="51"/>
  <c r="J128" i="51" s="1"/>
  <c r="K128" i="51" s="1"/>
  <c r="L128" i="51" s="1"/>
  <c r="I127" i="51"/>
  <c r="J127" i="51" s="1"/>
  <c r="K127" i="51" s="1"/>
  <c r="C127" i="51"/>
  <c r="C128" i="51" s="1"/>
  <c r="C129" i="51" s="1"/>
  <c r="C130" i="51" s="1"/>
  <c r="C131" i="51" s="1"/>
  <c r="C132" i="51" s="1"/>
  <c r="C133" i="51" s="1"/>
  <c r="C134" i="51" s="1"/>
  <c r="C135" i="51" s="1"/>
  <c r="C136" i="51" s="1"/>
  <c r="G126" i="51"/>
  <c r="H126" i="51" s="1"/>
  <c r="I126" i="51" s="1"/>
  <c r="J126" i="51" s="1"/>
  <c r="G116" i="51"/>
  <c r="G117" i="51" s="1"/>
  <c r="G113" i="51"/>
  <c r="G114" i="51" s="1"/>
  <c r="J112" i="51"/>
  <c r="G112" i="51"/>
  <c r="J111" i="51"/>
  <c r="I111" i="51"/>
  <c r="I112" i="51" s="1"/>
  <c r="I113" i="51" s="1"/>
  <c r="I114" i="51" s="1"/>
  <c r="H111" i="51"/>
  <c r="H112" i="51" s="1"/>
  <c r="H127" i="51" s="1"/>
  <c r="G111" i="51"/>
  <c r="L106" i="51"/>
  <c r="M106" i="51" s="1"/>
  <c r="N106" i="51" s="1"/>
  <c r="O106" i="51" s="1"/>
  <c r="P106" i="51" s="1"/>
  <c r="Q106" i="51" s="1"/>
  <c r="I106" i="51"/>
  <c r="J106" i="51" s="1"/>
  <c r="K106" i="51" s="1"/>
  <c r="H106" i="51"/>
  <c r="N105" i="51"/>
  <c r="O105" i="51" s="1"/>
  <c r="P105" i="51" s="1"/>
  <c r="Q105" i="51" s="1"/>
  <c r="K105" i="51"/>
  <c r="L105" i="51" s="1"/>
  <c r="M105" i="51" s="1"/>
  <c r="J105" i="51"/>
  <c r="I105" i="51"/>
  <c r="H105" i="51"/>
  <c r="I103" i="51"/>
  <c r="H103" i="51"/>
  <c r="H116" i="51" s="1"/>
  <c r="H117" i="51" s="1"/>
  <c r="K102" i="51"/>
  <c r="J102" i="51"/>
  <c r="I102" i="51"/>
  <c r="H102" i="51"/>
  <c r="J96" i="51"/>
  <c r="H96" i="51"/>
  <c r="L95" i="51"/>
  <c r="M95" i="51" s="1"/>
  <c r="N95" i="51" s="1"/>
  <c r="O95" i="51" s="1"/>
  <c r="P95" i="51" s="1"/>
  <c r="Q95" i="51" s="1"/>
  <c r="K95" i="51"/>
  <c r="J95" i="51"/>
  <c r="H95" i="51"/>
  <c r="C87" i="51"/>
  <c r="C82" i="51"/>
  <c r="C77" i="51"/>
  <c r="C72" i="51"/>
  <c r="C67" i="51"/>
  <c r="C60" i="51"/>
  <c r="H64" i="51" s="1"/>
  <c r="I64" i="51" s="1"/>
  <c r="J64" i="51" s="1"/>
  <c r="K64" i="51" s="1"/>
  <c r="L64" i="51" s="1"/>
  <c r="C55" i="51"/>
  <c r="H54" i="51"/>
  <c r="I54" i="51" s="1"/>
  <c r="J54" i="51" s="1"/>
  <c r="K54" i="51" s="1"/>
  <c r="L54" i="51" s="1"/>
  <c r="M54" i="51" s="1"/>
  <c r="N54" i="51" s="1"/>
  <c r="O54" i="51" s="1"/>
  <c r="P54" i="51" s="1"/>
  <c r="H51" i="51"/>
  <c r="I51" i="51" s="1"/>
  <c r="J51" i="51" s="1"/>
  <c r="K51" i="51" s="1"/>
  <c r="L51" i="51" s="1"/>
  <c r="M51" i="51" s="1"/>
  <c r="N51" i="51" s="1"/>
  <c r="O51" i="51" s="1"/>
  <c r="P51" i="51" s="1"/>
  <c r="Q51" i="51" s="1"/>
  <c r="C50" i="51"/>
  <c r="H49" i="51"/>
  <c r="I49" i="51" s="1"/>
  <c r="J49" i="51" s="1"/>
  <c r="K49" i="51" s="1"/>
  <c r="L49" i="51" s="1"/>
  <c r="M49" i="51" s="1"/>
  <c r="N49" i="51" s="1"/>
  <c r="O49" i="51" s="1"/>
  <c r="H48" i="51"/>
  <c r="I48" i="51" s="1"/>
  <c r="J48" i="51" s="1"/>
  <c r="H46" i="51"/>
  <c r="I46" i="51" s="1"/>
  <c r="J46" i="51" s="1"/>
  <c r="K46" i="51" s="1"/>
  <c r="L46" i="51" s="1"/>
  <c r="M46" i="51" s="1"/>
  <c r="N46" i="51" s="1"/>
  <c r="O46" i="51" s="1"/>
  <c r="P46" i="51" s="1"/>
  <c r="Q46" i="51" s="1"/>
  <c r="C45" i="51"/>
  <c r="H47" i="51" s="1"/>
  <c r="I47" i="51" s="1"/>
  <c r="J47" i="51" s="1"/>
  <c r="H43" i="51"/>
  <c r="I43" i="51" s="1"/>
  <c r="J43" i="51" s="1"/>
  <c r="K43" i="51" s="1"/>
  <c r="L43" i="51" s="1"/>
  <c r="M43" i="51" s="1"/>
  <c r="N43" i="51" s="1"/>
  <c r="O43" i="51" s="1"/>
  <c r="P43" i="51" s="1"/>
  <c r="Q43" i="51" s="1"/>
  <c r="C40" i="51"/>
  <c r="H44" i="51" s="1"/>
  <c r="I44" i="51" s="1"/>
  <c r="J44" i="51" s="1"/>
  <c r="K44" i="51" s="1"/>
  <c r="L44" i="51" s="1"/>
  <c r="M44" i="51" s="1"/>
  <c r="N44" i="51" s="1"/>
  <c r="O44" i="51" s="1"/>
  <c r="P44" i="51" s="1"/>
  <c r="Q44" i="51" s="1"/>
  <c r="Q37" i="51"/>
  <c r="P37" i="51"/>
  <c r="O37" i="51"/>
  <c r="N37" i="51"/>
  <c r="M37" i="51"/>
  <c r="L37" i="51"/>
  <c r="K37" i="51"/>
  <c r="J37" i="51"/>
  <c r="I37" i="51"/>
  <c r="H37" i="51"/>
  <c r="G37" i="51"/>
  <c r="Q36" i="51"/>
  <c r="P36" i="51"/>
  <c r="O36" i="51"/>
  <c r="N36" i="51"/>
  <c r="M36" i="51"/>
  <c r="L36" i="51"/>
  <c r="K36" i="51"/>
  <c r="J36" i="51"/>
  <c r="I36" i="51"/>
  <c r="H36" i="51"/>
  <c r="G36" i="51"/>
  <c r="Q35" i="51"/>
  <c r="P35" i="51"/>
  <c r="O35" i="51"/>
  <c r="N35" i="51"/>
  <c r="M35" i="51"/>
  <c r="L35" i="51"/>
  <c r="K35" i="51"/>
  <c r="J35" i="51"/>
  <c r="I35" i="51"/>
  <c r="H35" i="51"/>
  <c r="G35" i="51"/>
  <c r="Q34" i="51"/>
  <c r="P34" i="51"/>
  <c r="O34" i="51"/>
  <c r="N34" i="51"/>
  <c r="M34" i="51"/>
  <c r="L34" i="51"/>
  <c r="K34" i="51"/>
  <c r="J34" i="51"/>
  <c r="I34" i="51"/>
  <c r="H34" i="51"/>
  <c r="G34" i="51"/>
  <c r="Q32" i="51"/>
  <c r="P32" i="51"/>
  <c r="O32" i="51"/>
  <c r="N32" i="51"/>
  <c r="M32" i="51"/>
  <c r="L32" i="51"/>
  <c r="K32" i="51"/>
  <c r="J32" i="51"/>
  <c r="I32" i="51"/>
  <c r="H32" i="51"/>
  <c r="G32" i="51"/>
  <c r="Q31" i="51"/>
  <c r="P31" i="51"/>
  <c r="O31" i="51"/>
  <c r="N31" i="51"/>
  <c r="M31" i="51"/>
  <c r="L31" i="51"/>
  <c r="K31" i="51"/>
  <c r="J31" i="51"/>
  <c r="I31" i="51"/>
  <c r="H31" i="51"/>
  <c r="G31" i="51"/>
  <c r="Q30" i="51"/>
  <c r="P30" i="51"/>
  <c r="O30" i="51"/>
  <c r="N30" i="51"/>
  <c r="M30" i="51"/>
  <c r="L30" i="51"/>
  <c r="K30" i="51"/>
  <c r="J30" i="51"/>
  <c r="I30" i="51"/>
  <c r="H30" i="51"/>
  <c r="G30" i="51"/>
  <c r="Q29" i="51"/>
  <c r="P29" i="51"/>
  <c r="O29" i="51"/>
  <c r="N29" i="51"/>
  <c r="M29" i="51"/>
  <c r="L29" i="51"/>
  <c r="K29" i="51"/>
  <c r="J29" i="51"/>
  <c r="I29" i="51"/>
  <c r="H29" i="51"/>
  <c r="G29" i="51"/>
  <c r="Q27" i="51"/>
  <c r="P27" i="51"/>
  <c r="O27" i="51"/>
  <c r="N27" i="51"/>
  <c r="M27" i="51"/>
  <c r="L27" i="51"/>
  <c r="K27" i="51"/>
  <c r="J27" i="51"/>
  <c r="I27" i="51"/>
  <c r="H27" i="51"/>
  <c r="G27" i="51"/>
  <c r="Q26" i="51"/>
  <c r="P26" i="51"/>
  <c r="O26" i="51"/>
  <c r="N26" i="51"/>
  <c r="M26" i="51"/>
  <c r="L26" i="51"/>
  <c r="K26" i="51"/>
  <c r="J26" i="51"/>
  <c r="I26" i="51"/>
  <c r="H26" i="51"/>
  <c r="G26" i="51"/>
  <c r="Q25" i="51"/>
  <c r="P25" i="51"/>
  <c r="O25" i="51"/>
  <c r="N25" i="51"/>
  <c r="M25" i="51"/>
  <c r="L25" i="51"/>
  <c r="K25" i="51"/>
  <c r="J25" i="51"/>
  <c r="I25" i="51"/>
  <c r="H25" i="51"/>
  <c r="G25" i="51"/>
  <c r="Q24" i="51"/>
  <c r="P24" i="51"/>
  <c r="O24" i="51"/>
  <c r="N24" i="51"/>
  <c r="M24" i="51"/>
  <c r="L24" i="51"/>
  <c r="K24" i="51"/>
  <c r="J24" i="51"/>
  <c r="I24" i="51"/>
  <c r="H24" i="51"/>
  <c r="G24" i="51"/>
  <c r="Q22" i="51"/>
  <c r="P22" i="51"/>
  <c r="O22" i="51"/>
  <c r="N22" i="51"/>
  <c r="M22" i="51"/>
  <c r="L22" i="51"/>
  <c r="K22" i="51"/>
  <c r="J22" i="51"/>
  <c r="I22" i="51"/>
  <c r="H22" i="51"/>
  <c r="G22" i="51"/>
  <c r="Q21" i="51"/>
  <c r="P21" i="51"/>
  <c r="O21" i="51"/>
  <c r="N21" i="51"/>
  <c r="M21" i="51"/>
  <c r="L21" i="51"/>
  <c r="K21" i="51"/>
  <c r="J21" i="51"/>
  <c r="I21" i="51"/>
  <c r="H21" i="51"/>
  <c r="G21" i="51"/>
  <c r="Q20" i="51"/>
  <c r="P20" i="51"/>
  <c r="O20" i="51"/>
  <c r="N20" i="51"/>
  <c r="M20" i="51"/>
  <c r="L20" i="51"/>
  <c r="K20" i="51"/>
  <c r="J20" i="51"/>
  <c r="I20" i="51"/>
  <c r="H20" i="51"/>
  <c r="G20" i="51"/>
  <c r="Q19" i="51"/>
  <c r="P19" i="51"/>
  <c r="O19" i="51"/>
  <c r="N19" i="51"/>
  <c r="M19" i="51"/>
  <c r="L19" i="51"/>
  <c r="K19" i="51"/>
  <c r="J19" i="51"/>
  <c r="I19" i="51"/>
  <c r="H19" i="51"/>
  <c r="G19" i="51"/>
  <c r="G17" i="51"/>
  <c r="H16" i="51"/>
  <c r="G16" i="51"/>
  <c r="H15" i="51"/>
  <c r="G15" i="51"/>
  <c r="G14" i="51"/>
  <c r="L4" i="51"/>
  <c r="M4" i="51" s="1"/>
  <c r="N4" i="51" s="1"/>
  <c r="O4" i="51" s="1"/>
  <c r="P4" i="51" s="1"/>
  <c r="Q4" i="51" s="1"/>
  <c r="K4" i="51"/>
  <c r="H4" i="51"/>
  <c r="I4" i="51" s="1"/>
  <c r="J4" i="51" s="1"/>
  <c r="I1" i="51"/>
  <c r="H1" i="51"/>
  <c r="H17" i="51" s="1"/>
  <c r="K363" i="50"/>
  <c r="J363" i="50"/>
  <c r="N362" i="50"/>
  <c r="M362" i="50"/>
  <c r="Q361" i="50"/>
  <c r="P361" i="50"/>
  <c r="L360" i="50"/>
  <c r="K360" i="50"/>
  <c r="I359" i="50"/>
  <c r="G359" i="50"/>
  <c r="M358" i="50"/>
  <c r="I358" i="50"/>
  <c r="I357" i="50"/>
  <c r="O353" i="50"/>
  <c r="N353" i="50"/>
  <c r="J353" i="50"/>
  <c r="I353" i="50"/>
  <c r="P352" i="50"/>
  <c r="J352" i="50"/>
  <c r="P351" i="50"/>
  <c r="I351" i="50"/>
  <c r="K350" i="50"/>
  <c r="J350" i="50"/>
  <c r="O349" i="50"/>
  <c r="K349" i="50"/>
  <c r="J349" i="50"/>
  <c r="L348" i="50"/>
  <c r="J348" i="50"/>
  <c r="L347" i="50"/>
  <c r="K347" i="50"/>
  <c r="Q318" i="50"/>
  <c r="Q363" i="50" s="1"/>
  <c r="P318" i="50"/>
  <c r="P363" i="50" s="1"/>
  <c r="O318" i="50"/>
  <c r="O363" i="50" s="1"/>
  <c r="N318" i="50"/>
  <c r="N363" i="50" s="1"/>
  <c r="M318" i="50"/>
  <c r="M363" i="50" s="1"/>
  <c r="L318" i="50"/>
  <c r="L363" i="50" s="1"/>
  <c r="K318" i="50"/>
  <c r="J318" i="50"/>
  <c r="I318" i="50"/>
  <c r="I363" i="50" s="1"/>
  <c r="H318" i="50"/>
  <c r="H363" i="50" s="1"/>
  <c r="G318" i="50"/>
  <c r="G363" i="50" s="1"/>
  <c r="Q316" i="50"/>
  <c r="Q353" i="50" s="1"/>
  <c r="P316" i="50"/>
  <c r="O316" i="50"/>
  <c r="N316" i="50"/>
  <c r="M316" i="50"/>
  <c r="M353" i="50" s="1"/>
  <c r="L316" i="50"/>
  <c r="K316" i="50"/>
  <c r="K353" i="50" s="1"/>
  <c r="J316" i="50"/>
  <c r="I316" i="50"/>
  <c r="H316" i="50"/>
  <c r="G316" i="50"/>
  <c r="G353" i="50" s="1"/>
  <c r="C314" i="50"/>
  <c r="Q301" i="50"/>
  <c r="Q362" i="50" s="1"/>
  <c r="P301" i="50"/>
  <c r="P362" i="50" s="1"/>
  <c r="O301" i="50"/>
  <c r="O362" i="50" s="1"/>
  <c r="N301" i="50"/>
  <c r="M301" i="50"/>
  <c r="L301" i="50"/>
  <c r="L362" i="50" s="1"/>
  <c r="K301" i="50"/>
  <c r="K362" i="50" s="1"/>
  <c r="J301" i="50"/>
  <c r="J362" i="50" s="1"/>
  <c r="I301" i="50"/>
  <c r="I362" i="50" s="1"/>
  <c r="H301" i="50"/>
  <c r="H362" i="50" s="1"/>
  <c r="G301" i="50"/>
  <c r="G362" i="50" s="1"/>
  <c r="Q299" i="50"/>
  <c r="P299" i="50"/>
  <c r="O299" i="50"/>
  <c r="O352" i="50" s="1"/>
  <c r="N299" i="50"/>
  <c r="N352" i="50" s="1"/>
  <c r="M299" i="50"/>
  <c r="L299" i="50"/>
  <c r="L352" i="50" s="1"/>
  <c r="K299" i="50"/>
  <c r="K352" i="50" s="1"/>
  <c r="J299" i="50"/>
  <c r="I299" i="50"/>
  <c r="I352" i="50" s="1"/>
  <c r="H299" i="50"/>
  <c r="H352" i="50" s="1"/>
  <c r="G299" i="50"/>
  <c r="G352" i="50" s="1"/>
  <c r="C297" i="50"/>
  <c r="Q284" i="50"/>
  <c r="P284" i="50"/>
  <c r="O284" i="50"/>
  <c r="O361" i="50" s="1"/>
  <c r="N284" i="50"/>
  <c r="N361" i="50" s="1"/>
  <c r="M284" i="50"/>
  <c r="M361" i="50" s="1"/>
  <c r="L284" i="50"/>
  <c r="L361" i="50" s="1"/>
  <c r="K284" i="50"/>
  <c r="K361" i="50" s="1"/>
  <c r="J284" i="50"/>
  <c r="J361" i="50" s="1"/>
  <c r="I284" i="50"/>
  <c r="I361" i="50" s="1"/>
  <c r="H284" i="50"/>
  <c r="H361" i="50" s="1"/>
  <c r="G284" i="50"/>
  <c r="G361" i="50" s="1"/>
  <c r="Q282" i="50"/>
  <c r="Q351" i="50" s="1"/>
  <c r="P282" i="50"/>
  <c r="O282" i="50"/>
  <c r="N282" i="50"/>
  <c r="M282" i="50"/>
  <c r="M351" i="50" s="1"/>
  <c r="L282" i="50"/>
  <c r="L351" i="50" s="1"/>
  <c r="K282" i="50"/>
  <c r="J282" i="50"/>
  <c r="I282" i="50"/>
  <c r="H282" i="50"/>
  <c r="H351" i="50" s="1"/>
  <c r="G282" i="50"/>
  <c r="C280" i="50"/>
  <c r="Q267" i="50"/>
  <c r="Q360" i="50" s="1"/>
  <c r="P267" i="50"/>
  <c r="P360" i="50" s="1"/>
  <c r="O267" i="50"/>
  <c r="O360" i="50" s="1"/>
  <c r="N267" i="50"/>
  <c r="N360" i="50" s="1"/>
  <c r="M267" i="50"/>
  <c r="M360" i="50" s="1"/>
  <c r="L267" i="50"/>
  <c r="K267" i="50"/>
  <c r="J267" i="50"/>
  <c r="J360" i="50" s="1"/>
  <c r="I267" i="50"/>
  <c r="I360" i="50" s="1"/>
  <c r="H267" i="50"/>
  <c r="H360" i="50" s="1"/>
  <c r="G267" i="50"/>
  <c r="G360" i="50" s="1"/>
  <c r="Q265" i="50"/>
  <c r="Q350" i="50" s="1"/>
  <c r="P265" i="50"/>
  <c r="P350" i="50" s="1"/>
  <c r="O265" i="50"/>
  <c r="N265" i="50"/>
  <c r="N350" i="50" s="1"/>
  <c r="M265" i="50"/>
  <c r="M350" i="50" s="1"/>
  <c r="L265" i="50"/>
  <c r="L350" i="50" s="1"/>
  <c r="K265" i="50"/>
  <c r="J265" i="50"/>
  <c r="I265" i="50"/>
  <c r="I350" i="50" s="1"/>
  <c r="H265" i="50"/>
  <c r="H350" i="50" s="1"/>
  <c r="G265" i="50"/>
  <c r="C263" i="50"/>
  <c r="Q250" i="50"/>
  <c r="Q359" i="50" s="1"/>
  <c r="P250" i="50"/>
  <c r="P359" i="50" s="1"/>
  <c r="O250" i="50"/>
  <c r="O359" i="50" s="1"/>
  <c r="N250" i="50"/>
  <c r="N359" i="50" s="1"/>
  <c r="M250" i="50"/>
  <c r="M359" i="50" s="1"/>
  <c r="L250" i="50"/>
  <c r="L359" i="50" s="1"/>
  <c r="K250" i="50"/>
  <c r="K359" i="50" s="1"/>
  <c r="J250" i="50"/>
  <c r="J359" i="50" s="1"/>
  <c r="J355" i="50" s="1"/>
  <c r="I250" i="50"/>
  <c r="H250" i="50"/>
  <c r="H359" i="50" s="1"/>
  <c r="G250" i="50"/>
  <c r="Q248" i="50"/>
  <c r="Q349" i="50" s="1"/>
  <c r="P248" i="50"/>
  <c r="O248" i="50"/>
  <c r="N248" i="50"/>
  <c r="N349" i="50" s="1"/>
  <c r="M248" i="50"/>
  <c r="M349" i="50" s="1"/>
  <c r="L248" i="50"/>
  <c r="K248" i="50"/>
  <c r="J248" i="50"/>
  <c r="I248" i="50"/>
  <c r="I349" i="50" s="1"/>
  <c r="H248" i="50"/>
  <c r="G248" i="50"/>
  <c r="G349" i="50" s="1"/>
  <c r="C246" i="50"/>
  <c r="Q233" i="50"/>
  <c r="Q358" i="50" s="1"/>
  <c r="P233" i="50"/>
  <c r="P358" i="50" s="1"/>
  <c r="O233" i="50"/>
  <c r="O358" i="50" s="1"/>
  <c r="N233" i="50"/>
  <c r="N358" i="50" s="1"/>
  <c r="M233" i="50"/>
  <c r="L233" i="50"/>
  <c r="L358" i="50" s="1"/>
  <c r="K233" i="50"/>
  <c r="K358" i="50" s="1"/>
  <c r="J233" i="50"/>
  <c r="J358" i="50" s="1"/>
  <c r="I233" i="50"/>
  <c r="H233" i="50"/>
  <c r="H358" i="50" s="1"/>
  <c r="H355" i="50" s="1"/>
  <c r="G233" i="50"/>
  <c r="G358" i="50" s="1"/>
  <c r="Q231" i="50"/>
  <c r="Q348" i="50" s="1"/>
  <c r="P231" i="50"/>
  <c r="O231" i="50"/>
  <c r="O348" i="50" s="1"/>
  <c r="N231" i="50"/>
  <c r="N348" i="50" s="1"/>
  <c r="M231" i="50"/>
  <c r="M348" i="50" s="1"/>
  <c r="L231" i="50"/>
  <c r="K231" i="50"/>
  <c r="K348" i="50" s="1"/>
  <c r="J231" i="50"/>
  <c r="I231" i="50"/>
  <c r="I348" i="50" s="1"/>
  <c r="H231" i="50"/>
  <c r="G231" i="50"/>
  <c r="G348" i="50" s="1"/>
  <c r="C229" i="50"/>
  <c r="Q216" i="50"/>
  <c r="Q357" i="50" s="1"/>
  <c r="P216" i="50"/>
  <c r="P357" i="50" s="1"/>
  <c r="O216" i="50"/>
  <c r="O357" i="50" s="1"/>
  <c r="O355" i="50" s="1"/>
  <c r="N216" i="50"/>
  <c r="N357" i="50" s="1"/>
  <c r="M216" i="50"/>
  <c r="M357" i="50" s="1"/>
  <c r="L216" i="50"/>
  <c r="L357" i="50" s="1"/>
  <c r="K216" i="50"/>
  <c r="K357" i="50" s="1"/>
  <c r="J216" i="50"/>
  <c r="J357" i="50" s="1"/>
  <c r="I216" i="50"/>
  <c r="H216" i="50"/>
  <c r="H357" i="50" s="1"/>
  <c r="G216" i="50"/>
  <c r="G357" i="50" s="1"/>
  <c r="Q214" i="50"/>
  <c r="P214" i="50"/>
  <c r="P347" i="50" s="1"/>
  <c r="O214" i="50"/>
  <c r="O347" i="50" s="1"/>
  <c r="N214" i="50"/>
  <c r="M214" i="50"/>
  <c r="L214" i="50"/>
  <c r="K214" i="50"/>
  <c r="J214" i="50"/>
  <c r="J347" i="50" s="1"/>
  <c r="I214" i="50"/>
  <c r="H214" i="50"/>
  <c r="H347" i="50" s="1"/>
  <c r="G214" i="50"/>
  <c r="G347" i="50" s="1"/>
  <c r="C212" i="50"/>
  <c r="M200" i="50"/>
  <c r="N200" i="50" s="1"/>
  <c r="O200" i="50" s="1"/>
  <c r="P200" i="50" s="1"/>
  <c r="Q200" i="50" s="1"/>
  <c r="L200" i="50"/>
  <c r="K200" i="50"/>
  <c r="K196" i="50"/>
  <c r="L196" i="50" s="1"/>
  <c r="M196" i="50" s="1"/>
  <c r="N196" i="50" s="1"/>
  <c r="O196" i="50" s="1"/>
  <c r="P196" i="50" s="1"/>
  <c r="Q196" i="50" s="1"/>
  <c r="J196" i="50"/>
  <c r="I196" i="50"/>
  <c r="L195" i="50"/>
  <c r="M195" i="50" s="1"/>
  <c r="N195" i="50" s="1"/>
  <c r="O195" i="50" s="1"/>
  <c r="P195" i="50" s="1"/>
  <c r="Q195" i="50" s="1"/>
  <c r="I195" i="50"/>
  <c r="J195" i="50" s="1"/>
  <c r="K195" i="50" s="1"/>
  <c r="J184" i="50"/>
  <c r="K184" i="50" s="1"/>
  <c r="L184" i="50" s="1"/>
  <c r="M184" i="50" s="1"/>
  <c r="N184" i="50" s="1"/>
  <c r="O184" i="50" s="1"/>
  <c r="P184" i="50" s="1"/>
  <c r="Q184" i="50" s="1"/>
  <c r="I184" i="50"/>
  <c r="K183" i="50"/>
  <c r="L183" i="50" s="1"/>
  <c r="M183" i="50" s="1"/>
  <c r="N183" i="50" s="1"/>
  <c r="O183" i="50" s="1"/>
  <c r="P183" i="50" s="1"/>
  <c r="Q183" i="50" s="1"/>
  <c r="J183" i="50"/>
  <c r="I183" i="50"/>
  <c r="J169" i="50"/>
  <c r="K169" i="50" s="1"/>
  <c r="L169" i="50" s="1"/>
  <c r="M169" i="50" s="1"/>
  <c r="N169" i="50" s="1"/>
  <c r="O169" i="50" s="1"/>
  <c r="P169" i="50" s="1"/>
  <c r="Q169" i="50" s="1"/>
  <c r="I169" i="50"/>
  <c r="H169" i="50"/>
  <c r="M168" i="50"/>
  <c r="N168" i="50" s="1"/>
  <c r="O168" i="50" s="1"/>
  <c r="P168" i="50" s="1"/>
  <c r="Q168" i="50" s="1"/>
  <c r="H168" i="50"/>
  <c r="I168" i="50" s="1"/>
  <c r="J168" i="50" s="1"/>
  <c r="K168" i="50" s="1"/>
  <c r="L168" i="50" s="1"/>
  <c r="J167" i="50"/>
  <c r="K167" i="50" s="1"/>
  <c r="L167" i="50" s="1"/>
  <c r="M167" i="50" s="1"/>
  <c r="N167" i="50" s="1"/>
  <c r="O167" i="50" s="1"/>
  <c r="P167" i="50" s="1"/>
  <c r="Q167" i="50" s="1"/>
  <c r="I167" i="50"/>
  <c r="H167" i="50"/>
  <c r="P165" i="50"/>
  <c r="Q165" i="50" s="1"/>
  <c r="K165" i="50"/>
  <c r="L165" i="50" s="1"/>
  <c r="M165" i="50" s="1"/>
  <c r="N165" i="50" s="1"/>
  <c r="O165" i="50" s="1"/>
  <c r="I165" i="50"/>
  <c r="H165" i="50"/>
  <c r="C151" i="50"/>
  <c r="C152" i="50" s="1"/>
  <c r="C153" i="50" s="1"/>
  <c r="J144" i="50"/>
  <c r="K144" i="50" s="1"/>
  <c r="C144" i="50"/>
  <c r="C145" i="50" s="1"/>
  <c r="C146" i="50" s="1"/>
  <c r="C147" i="50" s="1"/>
  <c r="C148" i="50" s="1"/>
  <c r="C149" i="50" s="1"/>
  <c r="C150" i="50" s="1"/>
  <c r="C133" i="50"/>
  <c r="C134" i="50" s="1"/>
  <c r="C135" i="50" s="1"/>
  <c r="C136" i="50" s="1"/>
  <c r="C127" i="50"/>
  <c r="C128" i="50" s="1"/>
  <c r="C129" i="50" s="1"/>
  <c r="C130" i="50" s="1"/>
  <c r="C131" i="50" s="1"/>
  <c r="C132" i="50" s="1"/>
  <c r="G126" i="50"/>
  <c r="H126" i="50" s="1"/>
  <c r="I126" i="50" s="1"/>
  <c r="J126" i="50" s="1"/>
  <c r="H117" i="50"/>
  <c r="H144" i="50" s="1"/>
  <c r="I144" i="50" s="1"/>
  <c r="G116" i="50"/>
  <c r="G117" i="50" s="1"/>
  <c r="G111" i="50"/>
  <c r="G112" i="50" s="1"/>
  <c r="G113" i="50" s="1"/>
  <c r="G114" i="50" s="1"/>
  <c r="Q106" i="50"/>
  <c r="J106" i="50"/>
  <c r="K106" i="50" s="1"/>
  <c r="L106" i="50" s="1"/>
  <c r="M106" i="50" s="1"/>
  <c r="N106" i="50" s="1"/>
  <c r="O106" i="50" s="1"/>
  <c r="P106" i="50" s="1"/>
  <c r="I106" i="50"/>
  <c r="H106" i="50"/>
  <c r="L105" i="50"/>
  <c r="M105" i="50" s="1"/>
  <c r="N105" i="50" s="1"/>
  <c r="O105" i="50" s="1"/>
  <c r="P105" i="50" s="1"/>
  <c r="Q105" i="50" s="1"/>
  <c r="K105" i="50"/>
  <c r="H105" i="50"/>
  <c r="I105" i="50" s="1"/>
  <c r="J105" i="50" s="1"/>
  <c r="I103" i="50"/>
  <c r="H103" i="50"/>
  <c r="H116" i="50" s="1"/>
  <c r="H102" i="50"/>
  <c r="K96" i="50"/>
  <c r="J96" i="50"/>
  <c r="H96" i="50"/>
  <c r="J95" i="50"/>
  <c r="K95" i="50" s="1"/>
  <c r="L95" i="50" s="1"/>
  <c r="M95" i="50" s="1"/>
  <c r="N95" i="50" s="1"/>
  <c r="O95" i="50" s="1"/>
  <c r="P95" i="50" s="1"/>
  <c r="Q95" i="50" s="1"/>
  <c r="H95" i="50"/>
  <c r="C87" i="50"/>
  <c r="C82" i="50"/>
  <c r="C77" i="50"/>
  <c r="C72" i="50"/>
  <c r="C67" i="50"/>
  <c r="H62" i="50"/>
  <c r="I62" i="50" s="1"/>
  <c r="J62" i="50" s="1"/>
  <c r="K62" i="50" s="1"/>
  <c r="L62" i="50" s="1"/>
  <c r="M62" i="50" s="1"/>
  <c r="N62" i="50" s="1"/>
  <c r="O62" i="50" s="1"/>
  <c r="P62" i="50" s="1"/>
  <c r="Q62" i="50" s="1"/>
  <c r="C60" i="50"/>
  <c r="H63" i="50" s="1"/>
  <c r="I63" i="50" s="1"/>
  <c r="J63" i="50" s="1"/>
  <c r="K63" i="50" s="1"/>
  <c r="L63" i="50" s="1"/>
  <c r="M63" i="50" s="1"/>
  <c r="N63" i="50" s="1"/>
  <c r="O63" i="50" s="1"/>
  <c r="P63" i="50" s="1"/>
  <c r="Q63" i="50" s="1"/>
  <c r="C55" i="50"/>
  <c r="H57" i="50" s="1"/>
  <c r="H54" i="50"/>
  <c r="I54" i="50" s="1"/>
  <c r="J54" i="50" s="1"/>
  <c r="H53" i="50"/>
  <c r="I53" i="50" s="1"/>
  <c r="J53" i="50" s="1"/>
  <c r="K53" i="50" s="1"/>
  <c r="L53" i="50" s="1"/>
  <c r="M53" i="50" s="1"/>
  <c r="N53" i="50" s="1"/>
  <c r="O53" i="50" s="1"/>
  <c r="P53" i="50" s="1"/>
  <c r="Q53" i="50" s="1"/>
  <c r="H51" i="50"/>
  <c r="I51" i="50" s="1"/>
  <c r="J51" i="50" s="1"/>
  <c r="K51" i="50" s="1"/>
  <c r="C50" i="50"/>
  <c r="H52" i="50" s="1"/>
  <c r="I52" i="50" s="1"/>
  <c r="J52" i="50" s="1"/>
  <c r="K52" i="50" s="1"/>
  <c r="L52" i="50" s="1"/>
  <c r="M52" i="50" s="1"/>
  <c r="N52" i="50" s="1"/>
  <c r="O52" i="50" s="1"/>
  <c r="H49" i="50"/>
  <c r="I49" i="50" s="1"/>
  <c r="J49" i="50" s="1"/>
  <c r="K49" i="50" s="1"/>
  <c r="L49" i="50" s="1"/>
  <c r="M49" i="50" s="1"/>
  <c r="H48" i="50"/>
  <c r="I48" i="50" s="1"/>
  <c r="J48" i="50" s="1"/>
  <c r="C45" i="50"/>
  <c r="H47" i="50" s="1"/>
  <c r="I47" i="50" s="1"/>
  <c r="H43" i="50"/>
  <c r="I43" i="50" s="1"/>
  <c r="J43" i="50" s="1"/>
  <c r="K43" i="50" s="1"/>
  <c r="L43" i="50" s="1"/>
  <c r="M43" i="50" s="1"/>
  <c r="N43" i="50" s="1"/>
  <c r="O43" i="50" s="1"/>
  <c r="P43" i="50" s="1"/>
  <c r="Q43" i="50" s="1"/>
  <c r="H42" i="50"/>
  <c r="I42" i="50" s="1"/>
  <c r="J42" i="50" s="1"/>
  <c r="K42" i="50" s="1"/>
  <c r="L42" i="50" s="1"/>
  <c r="M42" i="50" s="1"/>
  <c r="N42" i="50" s="1"/>
  <c r="O42" i="50" s="1"/>
  <c r="P42" i="50" s="1"/>
  <c r="Q42" i="50" s="1"/>
  <c r="C40" i="50"/>
  <c r="Q37" i="50"/>
  <c r="P37" i="50"/>
  <c r="O37" i="50"/>
  <c r="N37" i="50"/>
  <c r="M37" i="50"/>
  <c r="L37" i="50"/>
  <c r="K37" i="50"/>
  <c r="J37" i="50"/>
  <c r="I37" i="50"/>
  <c r="H37" i="50"/>
  <c r="G37" i="50"/>
  <c r="Q36" i="50"/>
  <c r="P36" i="50"/>
  <c r="O36" i="50"/>
  <c r="N36" i="50"/>
  <c r="M36" i="50"/>
  <c r="L36" i="50"/>
  <c r="K36" i="50"/>
  <c r="J36" i="50"/>
  <c r="I36" i="50"/>
  <c r="H36" i="50"/>
  <c r="G36" i="50"/>
  <c r="Q35" i="50"/>
  <c r="P35" i="50"/>
  <c r="O35" i="50"/>
  <c r="N35" i="50"/>
  <c r="M35" i="50"/>
  <c r="L35" i="50"/>
  <c r="K35" i="50"/>
  <c r="J35" i="50"/>
  <c r="I35" i="50"/>
  <c r="H35" i="50"/>
  <c r="G35" i="50"/>
  <c r="Q34" i="50"/>
  <c r="P34" i="50"/>
  <c r="O34" i="50"/>
  <c r="N34" i="50"/>
  <c r="M34" i="50"/>
  <c r="L34" i="50"/>
  <c r="K34" i="50"/>
  <c r="J34" i="50"/>
  <c r="I34" i="50"/>
  <c r="H34" i="50"/>
  <c r="G34" i="50"/>
  <c r="Q32" i="50"/>
  <c r="P32" i="50"/>
  <c r="O32" i="50"/>
  <c r="N32" i="50"/>
  <c r="M32" i="50"/>
  <c r="L32" i="50"/>
  <c r="K32" i="50"/>
  <c r="J32" i="50"/>
  <c r="I32" i="50"/>
  <c r="H32" i="50"/>
  <c r="G32" i="50"/>
  <c r="Q31" i="50"/>
  <c r="P31" i="50"/>
  <c r="O31" i="50"/>
  <c r="N31" i="50"/>
  <c r="M31" i="50"/>
  <c r="L31" i="50"/>
  <c r="K31" i="50"/>
  <c r="J31" i="50"/>
  <c r="I31" i="50"/>
  <c r="H31" i="50"/>
  <c r="G31" i="50"/>
  <c r="Q30" i="50"/>
  <c r="P30" i="50"/>
  <c r="O30" i="50"/>
  <c r="N30" i="50"/>
  <c r="M30" i="50"/>
  <c r="L30" i="50"/>
  <c r="K30" i="50"/>
  <c r="J30" i="50"/>
  <c r="I30" i="50"/>
  <c r="H30" i="50"/>
  <c r="G30" i="50"/>
  <c r="Q29" i="50"/>
  <c r="P29" i="50"/>
  <c r="O29" i="50"/>
  <c r="N29" i="50"/>
  <c r="M29" i="50"/>
  <c r="L29" i="50"/>
  <c r="K29" i="50"/>
  <c r="J29" i="50"/>
  <c r="I29" i="50"/>
  <c r="H29" i="50"/>
  <c r="G29" i="50"/>
  <c r="Q27" i="50"/>
  <c r="P27" i="50"/>
  <c r="O27" i="50"/>
  <c r="N27" i="50"/>
  <c r="M27" i="50"/>
  <c r="L27" i="50"/>
  <c r="K27" i="50"/>
  <c r="J27" i="50"/>
  <c r="I27" i="50"/>
  <c r="H27" i="50"/>
  <c r="G27" i="50"/>
  <c r="Q26" i="50"/>
  <c r="P26" i="50"/>
  <c r="O26" i="50"/>
  <c r="N26" i="50"/>
  <c r="M26" i="50"/>
  <c r="L26" i="50"/>
  <c r="K26" i="50"/>
  <c r="J26" i="50"/>
  <c r="I26" i="50"/>
  <c r="H26" i="50"/>
  <c r="G26" i="50"/>
  <c r="Q25" i="50"/>
  <c r="P25" i="50"/>
  <c r="O25" i="50"/>
  <c r="N25" i="50"/>
  <c r="M25" i="50"/>
  <c r="L25" i="50"/>
  <c r="K25" i="50"/>
  <c r="J25" i="50"/>
  <c r="I25" i="50"/>
  <c r="H25" i="50"/>
  <c r="G25" i="50"/>
  <c r="Q24" i="50"/>
  <c r="P24" i="50"/>
  <c r="O24" i="50"/>
  <c r="N24" i="50"/>
  <c r="M24" i="50"/>
  <c r="L24" i="50"/>
  <c r="K24" i="50"/>
  <c r="J24" i="50"/>
  <c r="I24" i="50"/>
  <c r="H24" i="50"/>
  <c r="G24" i="50"/>
  <c r="Q22" i="50"/>
  <c r="P22" i="50"/>
  <c r="O22" i="50"/>
  <c r="N22" i="50"/>
  <c r="M22" i="50"/>
  <c r="L22" i="50"/>
  <c r="K22" i="50"/>
  <c r="J22" i="50"/>
  <c r="I22" i="50"/>
  <c r="H22" i="50"/>
  <c r="G22" i="50"/>
  <c r="Q21" i="50"/>
  <c r="P21" i="50"/>
  <c r="O21" i="50"/>
  <c r="N21" i="50"/>
  <c r="M21" i="50"/>
  <c r="L21" i="50"/>
  <c r="K21" i="50"/>
  <c r="J21" i="50"/>
  <c r="I21" i="50"/>
  <c r="H21" i="50"/>
  <c r="G21" i="50"/>
  <c r="Q20" i="50"/>
  <c r="P20" i="50"/>
  <c r="O20" i="50"/>
  <c r="N20" i="50"/>
  <c r="M20" i="50"/>
  <c r="L20" i="50"/>
  <c r="K20" i="50"/>
  <c r="J20" i="50"/>
  <c r="I20" i="50"/>
  <c r="H20" i="50"/>
  <c r="G20" i="50"/>
  <c r="Q19" i="50"/>
  <c r="P19" i="50"/>
  <c r="O19" i="50"/>
  <c r="N19" i="50"/>
  <c r="M19" i="50"/>
  <c r="L19" i="50"/>
  <c r="K19" i="50"/>
  <c r="J19" i="50"/>
  <c r="I19" i="50"/>
  <c r="H19" i="50"/>
  <c r="G19" i="50"/>
  <c r="G17" i="50"/>
  <c r="G16" i="50"/>
  <c r="G15" i="50"/>
  <c r="G14" i="50"/>
  <c r="H4" i="50"/>
  <c r="I4" i="50" s="1"/>
  <c r="J4" i="50" s="1"/>
  <c r="K4" i="50" s="1"/>
  <c r="L4" i="50" s="1"/>
  <c r="M4" i="50" s="1"/>
  <c r="N4" i="50" s="1"/>
  <c r="O4" i="50" s="1"/>
  <c r="P4" i="50" s="1"/>
  <c r="Q4" i="50" s="1"/>
  <c r="H1" i="50"/>
  <c r="H17" i="50" s="1"/>
  <c r="P363" i="49"/>
  <c r="L363" i="49"/>
  <c r="J363" i="49"/>
  <c r="Q362" i="49"/>
  <c r="M362" i="49"/>
  <c r="K362" i="49"/>
  <c r="Q361" i="49"/>
  <c r="P361" i="49"/>
  <c r="M361" i="49"/>
  <c r="J361" i="49"/>
  <c r="H361" i="49"/>
  <c r="K360" i="49"/>
  <c r="G360" i="49"/>
  <c r="P359" i="49"/>
  <c r="L359" i="49"/>
  <c r="K359" i="49"/>
  <c r="H359" i="49"/>
  <c r="G359" i="49"/>
  <c r="Q358" i="49"/>
  <c r="N358" i="49"/>
  <c r="M358" i="49"/>
  <c r="I358" i="49"/>
  <c r="G358" i="49"/>
  <c r="Q357" i="49"/>
  <c r="N357" i="49"/>
  <c r="H357" i="49"/>
  <c r="H355" i="49" s="1"/>
  <c r="O353" i="49"/>
  <c r="N353" i="49"/>
  <c r="L353" i="49"/>
  <c r="J353" i="49"/>
  <c r="H353" i="49"/>
  <c r="O352" i="49"/>
  <c r="N352" i="49"/>
  <c r="G352" i="49"/>
  <c r="P351" i="49"/>
  <c r="J351" i="49"/>
  <c r="I351" i="49"/>
  <c r="H351" i="49"/>
  <c r="O350" i="49"/>
  <c r="M350" i="49"/>
  <c r="I350" i="49"/>
  <c r="N349" i="49"/>
  <c r="K349" i="49"/>
  <c r="J349" i="49"/>
  <c r="Q348" i="49"/>
  <c r="O348" i="49"/>
  <c r="N348" i="49"/>
  <c r="K348" i="49"/>
  <c r="I348" i="49"/>
  <c r="Q347" i="49"/>
  <c r="P347" i="49"/>
  <c r="L347" i="49"/>
  <c r="J347" i="49"/>
  <c r="Q318" i="49"/>
  <c r="Q363" i="49" s="1"/>
  <c r="P318" i="49"/>
  <c r="O318" i="49"/>
  <c r="O363" i="49" s="1"/>
  <c r="N318" i="49"/>
  <c r="N363" i="49" s="1"/>
  <c r="M318" i="49"/>
  <c r="M363" i="49" s="1"/>
  <c r="L318" i="49"/>
  <c r="K318" i="49"/>
  <c r="K363" i="49" s="1"/>
  <c r="J318" i="49"/>
  <c r="I318" i="49"/>
  <c r="I363" i="49" s="1"/>
  <c r="H318" i="49"/>
  <c r="H363" i="49" s="1"/>
  <c r="G318" i="49"/>
  <c r="G363" i="49" s="1"/>
  <c r="Q316" i="49"/>
  <c r="Q353" i="49" s="1"/>
  <c r="P316" i="49"/>
  <c r="P353" i="49" s="1"/>
  <c r="O316" i="49"/>
  <c r="N316" i="49"/>
  <c r="M316" i="49"/>
  <c r="M353" i="49" s="1"/>
  <c r="L316" i="49"/>
  <c r="K316" i="49"/>
  <c r="J316" i="49"/>
  <c r="I316" i="49"/>
  <c r="I353" i="49" s="1"/>
  <c r="H316" i="49"/>
  <c r="G316" i="49"/>
  <c r="C314" i="49"/>
  <c r="Q301" i="49"/>
  <c r="P301" i="49"/>
  <c r="P362" i="49" s="1"/>
  <c r="O301" i="49"/>
  <c r="O362" i="49" s="1"/>
  <c r="N301" i="49"/>
  <c r="N362" i="49" s="1"/>
  <c r="M301" i="49"/>
  <c r="L301" i="49"/>
  <c r="L362" i="49" s="1"/>
  <c r="K301" i="49"/>
  <c r="J301" i="49"/>
  <c r="J362" i="49" s="1"/>
  <c r="I301" i="49"/>
  <c r="I362" i="49" s="1"/>
  <c r="H301" i="49"/>
  <c r="H362" i="49" s="1"/>
  <c r="G301" i="49"/>
  <c r="G362" i="49" s="1"/>
  <c r="Q299" i="49"/>
  <c r="Q352" i="49" s="1"/>
  <c r="P299" i="49"/>
  <c r="O299" i="49"/>
  <c r="N299" i="49"/>
  <c r="M299" i="49"/>
  <c r="M352" i="49" s="1"/>
  <c r="L299" i="49"/>
  <c r="K299" i="49"/>
  <c r="K352" i="49" s="1"/>
  <c r="J299" i="49"/>
  <c r="J352" i="49" s="1"/>
  <c r="I299" i="49"/>
  <c r="H299" i="49"/>
  <c r="G299" i="49"/>
  <c r="C297" i="49"/>
  <c r="Q284" i="49"/>
  <c r="P284" i="49"/>
  <c r="O284" i="49"/>
  <c r="O361" i="49" s="1"/>
  <c r="N284" i="49"/>
  <c r="N361" i="49" s="1"/>
  <c r="M284" i="49"/>
  <c r="L284" i="49"/>
  <c r="L361" i="49" s="1"/>
  <c r="K284" i="49"/>
  <c r="K361" i="49" s="1"/>
  <c r="J284" i="49"/>
  <c r="I284" i="49"/>
  <c r="I361" i="49" s="1"/>
  <c r="H284" i="49"/>
  <c r="G284" i="49"/>
  <c r="G361" i="49" s="1"/>
  <c r="Q282" i="49"/>
  <c r="P282" i="49"/>
  <c r="O282" i="49"/>
  <c r="O351" i="49" s="1"/>
  <c r="N282" i="49"/>
  <c r="M282" i="49"/>
  <c r="L282" i="49"/>
  <c r="L351" i="49" s="1"/>
  <c r="K282" i="49"/>
  <c r="K351" i="49" s="1"/>
  <c r="J282" i="49"/>
  <c r="I282" i="49"/>
  <c r="H282" i="49"/>
  <c r="G282" i="49"/>
  <c r="G351" i="49" s="1"/>
  <c r="C280" i="49"/>
  <c r="Q267" i="49"/>
  <c r="Q360" i="49" s="1"/>
  <c r="P267" i="49"/>
  <c r="P360" i="49" s="1"/>
  <c r="O267" i="49"/>
  <c r="O360" i="49" s="1"/>
  <c r="N267" i="49"/>
  <c r="N360" i="49" s="1"/>
  <c r="M267" i="49"/>
  <c r="M360" i="49" s="1"/>
  <c r="L267" i="49"/>
  <c r="L360" i="49" s="1"/>
  <c r="K267" i="49"/>
  <c r="J267" i="49"/>
  <c r="J360" i="49" s="1"/>
  <c r="I267" i="49"/>
  <c r="I360" i="49" s="1"/>
  <c r="H267" i="49"/>
  <c r="H360" i="49" s="1"/>
  <c r="G267" i="49"/>
  <c r="Q265" i="49"/>
  <c r="Q350" i="49" s="1"/>
  <c r="P265" i="49"/>
  <c r="P350" i="49" s="1"/>
  <c r="O265" i="49"/>
  <c r="N265" i="49"/>
  <c r="M265" i="49"/>
  <c r="L265" i="49"/>
  <c r="L350" i="49" s="1"/>
  <c r="K265" i="49"/>
  <c r="K350" i="49" s="1"/>
  <c r="J265" i="49"/>
  <c r="I265" i="49"/>
  <c r="H265" i="49"/>
  <c r="G265" i="49"/>
  <c r="G350" i="49" s="1"/>
  <c r="C263" i="49"/>
  <c r="Q250" i="49"/>
  <c r="Q359" i="49" s="1"/>
  <c r="P250" i="49"/>
  <c r="O250" i="49"/>
  <c r="O359" i="49" s="1"/>
  <c r="N250" i="49"/>
  <c r="N359" i="49" s="1"/>
  <c r="M250" i="49"/>
  <c r="M359" i="49" s="1"/>
  <c r="L250" i="49"/>
  <c r="K250" i="49"/>
  <c r="J250" i="49"/>
  <c r="J359" i="49" s="1"/>
  <c r="I250" i="49"/>
  <c r="I359" i="49" s="1"/>
  <c r="H250" i="49"/>
  <c r="G250" i="49"/>
  <c r="Q248" i="49"/>
  <c r="Q349" i="49" s="1"/>
  <c r="P248" i="49"/>
  <c r="P349" i="49" s="1"/>
  <c r="O248" i="49"/>
  <c r="N248" i="49"/>
  <c r="M248" i="49"/>
  <c r="L248" i="49"/>
  <c r="L349" i="49" s="1"/>
  <c r="K248" i="49"/>
  <c r="J248" i="49"/>
  <c r="I248" i="49"/>
  <c r="I349" i="49" s="1"/>
  <c r="H248" i="49"/>
  <c r="G248" i="49"/>
  <c r="C246" i="49"/>
  <c r="Q233" i="49"/>
  <c r="P233" i="49"/>
  <c r="P358" i="49" s="1"/>
  <c r="O233" i="49"/>
  <c r="O358" i="49" s="1"/>
  <c r="N233" i="49"/>
  <c r="M233" i="49"/>
  <c r="L233" i="49"/>
  <c r="L358" i="49" s="1"/>
  <c r="K233" i="49"/>
  <c r="K358" i="49" s="1"/>
  <c r="J233" i="49"/>
  <c r="J358" i="49" s="1"/>
  <c r="I233" i="49"/>
  <c r="H233" i="49"/>
  <c r="H358" i="49" s="1"/>
  <c r="G233" i="49"/>
  <c r="Q231" i="49"/>
  <c r="P231" i="49"/>
  <c r="O231" i="49"/>
  <c r="N231" i="49"/>
  <c r="M231" i="49"/>
  <c r="M348" i="49" s="1"/>
  <c r="L231" i="49"/>
  <c r="K231" i="49"/>
  <c r="J231" i="49"/>
  <c r="I231" i="49"/>
  <c r="H231" i="49"/>
  <c r="G231" i="49"/>
  <c r="G348" i="49" s="1"/>
  <c r="C229" i="49"/>
  <c r="Q216" i="49"/>
  <c r="P216" i="49"/>
  <c r="P357" i="49" s="1"/>
  <c r="O216" i="49"/>
  <c r="O357" i="49" s="1"/>
  <c r="O355" i="49" s="1"/>
  <c r="N216" i="49"/>
  <c r="M216" i="49"/>
  <c r="M357" i="49" s="1"/>
  <c r="L216" i="49"/>
  <c r="L357" i="49" s="1"/>
  <c r="K216" i="49"/>
  <c r="K357" i="49" s="1"/>
  <c r="J216" i="49"/>
  <c r="J357" i="49" s="1"/>
  <c r="I216" i="49"/>
  <c r="I357" i="49" s="1"/>
  <c r="I355" i="49" s="1"/>
  <c r="H216" i="49"/>
  <c r="G216" i="49"/>
  <c r="G357" i="49" s="1"/>
  <c r="G355" i="49" s="1"/>
  <c r="Q214" i="49"/>
  <c r="P214" i="49"/>
  <c r="O214" i="49"/>
  <c r="O347" i="49" s="1"/>
  <c r="N214" i="49"/>
  <c r="N347" i="49" s="1"/>
  <c r="M214" i="49"/>
  <c r="L214" i="49"/>
  <c r="K214" i="49"/>
  <c r="J214" i="49"/>
  <c r="I214" i="49"/>
  <c r="H214" i="49"/>
  <c r="H347" i="49" s="1"/>
  <c r="G214" i="49"/>
  <c r="G347" i="49" s="1"/>
  <c r="C212" i="49"/>
  <c r="K200" i="49"/>
  <c r="L200" i="49" s="1"/>
  <c r="M200" i="49" s="1"/>
  <c r="N200" i="49" s="1"/>
  <c r="O200" i="49" s="1"/>
  <c r="P200" i="49" s="1"/>
  <c r="Q200" i="49" s="1"/>
  <c r="K196" i="49"/>
  <c r="L196" i="49" s="1"/>
  <c r="M196" i="49" s="1"/>
  <c r="N196" i="49" s="1"/>
  <c r="O196" i="49" s="1"/>
  <c r="P196" i="49" s="1"/>
  <c r="Q196" i="49" s="1"/>
  <c r="I196" i="49"/>
  <c r="J196" i="49" s="1"/>
  <c r="J195" i="49"/>
  <c r="K195" i="49" s="1"/>
  <c r="L195" i="49" s="1"/>
  <c r="M195" i="49" s="1"/>
  <c r="N195" i="49" s="1"/>
  <c r="O195" i="49" s="1"/>
  <c r="P195" i="49" s="1"/>
  <c r="Q195" i="49" s="1"/>
  <c r="I195" i="49"/>
  <c r="P184" i="49"/>
  <c r="Q184" i="49" s="1"/>
  <c r="J184" i="49"/>
  <c r="K184" i="49" s="1"/>
  <c r="L184" i="49" s="1"/>
  <c r="M184" i="49" s="1"/>
  <c r="N184" i="49" s="1"/>
  <c r="O184" i="49" s="1"/>
  <c r="I184" i="49"/>
  <c r="I183" i="49"/>
  <c r="J183" i="49" s="1"/>
  <c r="K183" i="49" s="1"/>
  <c r="L183" i="49" s="1"/>
  <c r="M183" i="49" s="1"/>
  <c r="N183" i="49" s="1"/>
  <c r="O183" i="49" s="1"/>
  <c r="P183" i="49" s="1"/>
  <c r="Q183" i="49" s="1"/>
  <c r="J169" i="49"/>
  <c r="K169" i="49" s="1"/>
  <c r="L169" i="49" s="1"/>
  <c r="M169" i="49" s="1"/>
  <c r="N169" i="49" s="1"/>
  <c r="O169" i="49" s="1"/>
  <c r="P169" i="49" s="1"/>
  <c r="Q169" i="49" s="1"/>
  <c r="H169" i="49"/>
  <c r="I169" i="49" s="1"/>
  <c r="H168" i="49"/>
  <c r="I168" i="49" s="1"/>
  <c r="J168" i="49" s="1"/>
  <c r="K168" i="49" s="1"/>
  <c r="L168" i="49" s="1"/>
  <c r="M168" i="49" s="1"/>
  <c r="N168" i="49" s="1"/>
  <c r="O168" i="49" s="1"/>
  <c r="P168" i="49" s="1"/>
  <c r="Q168" i="49" s="1"/>
  <c r="H167" i="49"/>
  <c r="I167" i="49" s="1"/>
  <c r="J167" i="49" s="1"/>
  <c r="K167" i="49" s="1"/>
  <c r="L167" i="49" s="1"/>
  <c r="M167" i="49" s="1"/>
  <c r="N167" i="49" s="1"/>
  <c r="O167" i="49" s="1"/>
  <c r="P167" i="49" s="1"/>
  <c r="Q167" i="49" s="1"/>
  <c r="L165" i="49"/>
  <c r="M165" i="49" s="1"/>
  <c r="N165" i="49" s="1"/>
  <c r="O165" i="49" s="1"/>
  <c r="P165" i="49" s="1"/>
  <c r="Q165" i="49" s="1"/>
  <c r="K165" i="49"/>
  <c r="H165" i="49"/>
  <c r="I165" i="49" s="1"/>
  <c r="C152" i="49"/>
  <c r="C153" i="49" s="1"/>
  <c r="C145" i="49"/>
  <c r="C146" i="49" s="1"/>
  <c r="C147" i="49" s="1"/>
  <c r="C148" i="49" s="1"/>
  <c r="C149" i="49" s="1"/>
  <c r="C150" i="49" s="1"/>
  <c r="C151" i="49" s="1"/>
  <c r="C144" i="49"/>
  <c r="C135" i="49"/>
  <c r="C136" i="49" s="1"/>
  <c r="H127" i="49"/>
  <c r="I127" i="49" s="1"/>
  <c r="J127" i="49" s="1"/>
  <c r="K127" i="49" s="1"/>
  <c r="C127" i="49"/>
  <c r="C128" i="49" s="1"/>
  <c r="C129" i="49" s="1"/>
  <c r="C130" i="49" s="1"/>
  <c r="C131" i="49" s="1"/>
  <c r="C132" i="49" s="1"/>
  <c r="C133" i="49" s="1"/>
  <c r="C134" i="49" s="1"/>
  <c r="G126" i="49"/>
  <c r="H126" i="49" s="1"/>
  <c r="I126" i="49" s="1"/>
  <c r="J126" i="49" s="1"/>
  <c r="G117" i="49"/>
  <c r="G143" i="49" s="1"/>
  <c r="H143" i="49" s="1"/>
  <c r="I143" i="49" s="1"/>
  <c r="J143" i="49" s="1"/>
  <c r="H116" i="49"/>
  <c r="H117" i="49" s="1"/>
  <c r="G116" i="49"/>
  <c r="H113" i="49"/>
  <c r="H114" i="49" s="1"/>
  <c r="G112" i="49"/>
  <c r="G113" i="49" s="1"/>
  <c r="G114" i="49" s="1"/>
  <c r="J111" i="49"/>
  <c r="J112" i="49" s="1"/>
  <c r="I111" i="49"/>
  <c r="I112" i="49" s="1"/>
  <c r="H111" i="49"/>
  <c r="H112" i="49" s="1"/>
  <c r="G111" i="49"/>
  <c r="H106" i="49"/>
  <c r="I106" i="49" s="1"/>
  <c r="J106" i="49" s="1"/>
  <c r="K106" i="49" s="1"/>
  <c r="L106" i="49" s="1"/>
  <c r="M106" i="49" s="1"/>
  <c r="N106" i="49" s="1"/>
  <c r="O106" i="49" s="1"/>
  <c r="P106" i="49" s="1"/>
  <c r="Q106" i="49" s="1"/>
  <c r="J105" i="49"/>
  <c r="K105" i="49" s="1"/>
  <c r="L105" i="49" s="1"/>
  <c r="M105" i="49" s="1"/>
  <c r="N105" i="49" s="1"/>
  <c r="O105" i="49" s="1"/>
  <c r="P105" i="49" s="1"/>
  <c r="Q105" i="49" s="1"/>
  <c r="I105" i="49"/>
  <c r="H105" i="49"/>
  <c r="H103" i="49"/>
  <c r="I103" i="49" s="1"/>
  <c r="J102" i="49"/>
  <c r="K102" i="49" s="1"/>
  <c r="I102" i="49"/>
  <c r="H102" i="49"/>
  <c r="K96" i="49"/>
  <c r="L96" i="49" s="1"/>
  <c r="J96" i="49"/>
  <c r="H96" i="49"/>
  <c r="J95" i="49"/>
  <c r="K95" i="49" s="1"/>
  <c r="L95" i="49" s="1"/>
  <c r="M95" i="49" s="1"/>
  <c r="N95" i="49" s="1"/>
  <c r="O95" i="49" s="1"/>
  <c r="P95" i="49" s="1"/>
  <c r="Q95" i="49" s="1"/>
  <c r="H95" i="49"/>
  <c r="C87" i="49"/>
  <c r="C82" i="49"/>
  <c r="C77" i="49"/>
  <c r="C72" i="49"/>
  <c r="C67" i="49"/>
  <c r="H64" i="49"/>
  <c r="I64" i="49" s="1"/>
  <c r="J64" i="49" s="1"/>
  <c r="K64" i="49" s="1"/>
  <c r="H63" i="49"/>
  <c r="I63" i="49" s="1"/>
  <c r="J63" i="49" s="1"/>
  <c r="H61" i="49"/>
  <c r="I61" i="49" s="1"/>
  <c r="J61" i="49" s="1"/>
  <c r="C60" i="49"/>
  <c r="H62" i="49" s="1"/>
  <c r="I62" i="49" s="1"/>
  <c r="J62" i="49" s="1"/>
  <c r="H59" i="49"/>
  <c r="H58" i="49"/>
  <c r="C55" i="49"/>
  <c r="H56" i="49" s="1"/>
  <c r="I56" i="49" s="1"/>
  <c r="C50" i="49"/>
  <c r="H49" i="49"/>
  <c r="I49" i="49" s="1"/>
  <c r="J49" i="49" s="1"/>
  <c r="K49" i="49" s="1"/>
  <c r="H46" i="49"/>
  <c r="C45" i="49"/>
  <c r="H48" i="49" s="1"/>
  <c r="H44" i="49"/>
  <c r="I44" i="49" s="1"/>
  <c r="J44" i="49" s="1"/>
  <c r="K44" i="49" s="1"/>
  <c r="L44" i="49" s="1"/>
  <c r="M44" i="49" s="1"/>
  <c r="N44" i="49" s="1"/>
  <c r="O44" i="49" s="1"/>
  <c r="P44" i="49" s="1"/>
  <c r="Q44" i="49" s="1"/>
  <c r="H43" i="49"/>
  <c r="I43" i="49" s="1"/>
  <c r="J43" i="49" s="1"/>
  <c r="K43" i="49" s="1"/>
  <c r="L43" i="49" s="1"/>
  <c r="M43" i="49" s="1"/>
  <c r="N43" i="49" s="1"/>
  <c r="O43" i="49" s="1"/>
  <c r="P43" i="49" s="1"/>
  <c r="Q43" i="49" s="1"/>
  <c r="H41" i="49"/>
  <c r="I41" i="49" s="1"/>
  <c r="J41" i="49" s="1"/>
  <c r="K41" i="49" s="1"/>
  <c r="L41" i="49" s="1"/>
  <c r="M41" i="49" s="1"/>
  <c r="N41" i="49" s="1"/>
  <c r="O41" i="49" s="1"/>
  <c r="P41" i="49" s="1"/>
  <c r="Q41" i="49" s="1"/>
  <c r="C40" i="49"/>
  <c r="H42" i="49" s="1"/>
  <c r="I42" i="49" s="1"/>
  <c r="J42" i="49" s="1"/>
  <c r="K42" i="49" s="1"/>
  <c r="L42" i="49" s="1"/>
  <c r="M42" i="49" s="1"/>
  <c r="N42" i="49" s="1"/>
  <c r="O42" i="49" s="1"/>
  <c r="P42" i="49" s="1"/>
  <c r="Q42" i="49" s="1"/>
  <c r="Q37" i="49"/>
  <c r="P37" i="49"/>
  <c r="O37" i="49"/>
  <c r="N37" i="49"/>
  <c r="M37" i="49"/>
  <c r="L37" i="49"/>
  <c r="K37" i="49"/>
  <c r="J37" i="49"/>
  <c r="I37" i="49"/>
  <c r="H37" i="49"/>
  <c r="G37" i="49"/>
  <c r="Q36" i="49"/>
  <c r="P36" i="49"/>
  <c r="O36" i="49"/>
  <c r="N36" i="49"/>
  <c r="M36" i="49"/>
  <c r="L36" i="49"/>
  <c r="K36" i="49"/>
  <c r="J36" i="49"/>
  <c r="I36" i="49"/>
  <c r="H36" i="49"/>
  <c r="G36" i="49"/>
  <c r="Q35" i="49"/>
  <c r="P35" i="49"/>
  <c r="O35" i="49"/>
  <c r="N35" i="49"/>
  <c r="M35" i="49"/>
  <c r="L35" i="49"/>
  <c r="K35" i="49"/>
  <c r="J35" i="49"/>
  <c r="I35" i="49"/>
  <c r="H35" i="49"/>
  <c r="G35" i="49"/>
  <c r="Q34" i="49"/>
  <c r="P34" i="49"/>
  <c r="O34" i="49"/>
  <c r="N34" i="49"/>
  <c r="M34" i="49"/>
  <c r="L34" i="49"/>
  <c r="K34" i="49"/>
  <c r="J34" i="49"/>
  <c r="I34" i="49"/>
  <c r="H34" i="49"/>
  <c r="G34" i="49"/>
  <c r="Q32" i="49"/>
  <c r="P32" i="49"/>
  <c r="O32" i="49"/>
  <c r="N32" i="49"/>
  <c r="M32" i="49"/>
  <c r="L32" i="49"/>
  <c r="K32" i="49"/>
  <c r="J32" i="49"/>
  <c r="I32" i="49"/>
  <c r="H32" i="49"/>
  <c r="G32" i="49"/>
  <c r="Q31" i="49"/>
  <c r="P31" i="49"/>
  <c r="O31" i="49"/>
  <c r="N31" i="49"/>
  <c r="M31" i="49"/>
  <c r="L31" i="49"/>
  <c r="K31" i="49"/>
  <c r="J31" i="49"/>
  <c r="I31" i="49"/>
  <c r="H31" i="49"/>
  <c r="G31" i="49"/>
  <c r="Q30" i="49"/>
  <c r="P30" i="49"/>
  <c r="O30" i="49"/>
  <c r="N30" i="49"/>
  <c r="M30" i="49"/>
  <c r="L30" i="49"/>
  <c r="K30" i="49"/>
  <c r="J30" i="49"/>
  <c r="I30" i="49"/>
  <c r="H30" i="49"/>
  <c r="G30" i="49"/>
  <c r="Q29" i="49"/>
  <c r="P29" i="49"/>
  <c r="O29" i="49"/>
  <c r="N29" i="49"/>
  <c r="M29" i="49"/>
  <c r="L29" i="49"/>
  <c r="K29" i="49"/>
  <c r="J29" i="49"/>
  <c r="I29" i="49"/>
  <c r="H29" i="49"/>
  <c r="G29" i="49"/>
  <c r="Q27" i="49"/>
  <c r="P27" i="49"/>
  <c r="O27" i="49"/>
  <c r="N27" i="49"/>
  <c r="M27" i="49"/>
  <c r="L27" i="49"/>
  <c r="K27" i="49"/>
  <c r="J27" i="49"/>
  <c r="I27" i="49"/>
  <c r="H27" i="49"/>
  <c r="G27" i="49"/>
  <c r="Q26" i="49"/>
  <c r="P26" i="49"/>
  <c r="O26" i="49"/>
  <c r="N26" i="49"/>
  <c r="M26" i="49"/>
  <c r="L26" i="49"/>
  <c r="K26" i="49"/>
  <c r="J26" i="49"/>
  <c r="I26" i="49"/>
  <c r="H26" i="49"/>
  <c r="G26" i="49"/>
  <c r="Q25" i="49"/>
  <c r="P25" i="49"/>
  <c r="O25" i="49"/>
  <c r="N25" i="49"/>
  <c r="M25" i="49"/>
  <c r="L25" i="49"/>
  <c r="K25" i="49"/>
  <c r="J25" i="49"/>
  <c r="I25" i="49"/>
  <c r="H25" i="49"/>
  <c r="G25" i="49"/>
  <c r="Q24" i="49"/>
  <c r="P24" i="49"/>
  <c r="O24" i="49"/>
  <c r="N24" i="49"/>
  <c r="M24" i="49"/>
  <c r="L24" i="49"/>
  <c r="K24" i="49"/>
  <c r="J24" i="49"/>
  <c r="I24" i="49"/>
  <c r="H24" i="49"/>
  <c r="G24" i="49"/>
  <c r="Q22" i="49"/>
  <c r="P22" i="49"/>
  <c r="O22" i="49"/>
  <c r="N22" i="49"/>
  <c r="M22" i="49"/>
  <c r="L22" i="49"/>
  <c r="K22" i="49"/>
  <c r="J22" i="49"/>
  <c r="I22" i="49"/>
  <c r="H22" i="49"/>
  <c r="G22" i="49"/>
  <c r="Q21" i="49"/>
  <c r="P21" i="49"/>
  <c r="O21" i="49"/>
  <c r="N21" i="49"/>
  <c r="M21" i="49"/>
  <c r="L21" i="49"/>
  <c r="K21" i="49"/>
  <c r="J21" i="49"/>
  <c r="I21" i="49"/>
  <c r="H21" i="49"/>
  <c r="G21" i="49"/>
  <c r="Q20" i="49"/>
  <c r="P20" i="49"/>
  <c r="O20" i="49"/>
  <c r="N20" i="49"/>
  <c r="M20" i="49"/>
  <c r="L20" i="49"/>
  <c r="K20" i="49"/>
  <c r="J20" i="49"/>
  <c r="I20" i="49"/>
  <c r="H20" i="49"/>
  <c r="G20" i="49"/>
  <c r="Q19" i="49"/>
  <c r="P19" i="49"/>
  <c r="O19" i="49"/>
  <c r="N19" i="49"/>
  <c r="M19" i="49"/>
  <c r="L19" i="49"/>
  <c r="K19" i="49"/>
  <c r="J19" i="49"/>
  <c r="I19" i="49"/>
  <c r="H19" i="49"/>
  <c r="G19" i="49"/>
  <c r="G17" i="49"/>
  <c r="G16" i="49"/>
  <c r="G70" i="49" s="1"/>
  <c r="G15" i="49"/>
  <c r="G14" i="49"/>
  <c r="H4" i="49"/>
  <c r="I4" i="49" s="1"/>
  <c r="J4" i="49" s="1"/>
  <c r="K4" i="49" s="1"/>
  <c r="L4" i="49" s="1"/>
  <c r="M4" i="49" s="1"/>
  <c r="N4" i="49" s="1"/>
  <c r="O4" i="49" s="1"/>
  <c r="P4" i="49" s="1"/>
  <c r="Q4" i="49" s="1"/>
  <c r="H1" i="49"/>
  <c r="I28" i="52" l="1"/>
  <c r="Q28" i="52"/>
  <c r="K33" i="52"/>
  <c r="I33" i="50"/>
  <c r="Q73" i="51"/>
  <c r="I28" i="50"/>
  <c r="Q28" i="50"/>
  <c r="N33" i="50"/>
  <c r="H86" i="52"/>
  <c r="I74" i="52"/>
  <c r="G89" i="52"/>
  <c r="H11" i="52"/>
  <c r="I11" i="52"/>
  <c r="N28" i="52"/>
  <c r="H78" i="51"/>
  <c r="L78" i="51"/>
  <c r="G81" i="51"/>
  <c r="K81" i="51"/>
  <c r="I28" i="51"/>
  <c r="L18" i="52"/>
  <c r="G80" i="50"/>
  <c r="G73" i="51"/>
  <c r="H10" i="52"/>
  <c r="H85" i="52"/>
  <c r="H11" i="51"/>
  <c r="I23" i="52"/>
  <c r="M23" i="52"/>
  <c r="Q23" i="52"/>
  <c r="H78" i="52"/>
  <c r="I51" i="52"/>
  <c r="J51" i="52" s="1"/>
  <c r="K51" i="52" s="1"/>
  <c r="L51" i="52" s="1"/>
  <c r="L78" i="52" s="1"/>
  <c r="M18" i="49"/>
  <c r="L80" i="52"/>
  <c r="I81" i="52"/>
  <c r="J81" i="50"/>
  <c r="G18" i="51"/>
  <c r="J18" i="51"/>
  <c r="G74" i="51"/>
  <c r="H75" i="51"/>
  <c r="H12" i="52"/>
  <c r="K18" i="52"/>
  <c r="G78" i="52"/>
  <c r="G88" i="52"/>
  <c r="O33" i="52"/>
  <c r="G75" i="51"/>
  <c r="H81" i="51"/>
  <c r="H18" i="52"/>
  <c r="G18" i="52"/>
  <c r="K23" i="52"/>
  <c r="H80" i="52"/>
  <c r="P23" i="52"/>
  <c r="O18" i="50"/>
  <c r="H74" i="50"/>
  <c r="I75" i="50"/>
  <c r="Q33" i="50"/>
  <c r="H74" i="51"/>
  <c r="I75" i="51"/>
  <c r="L23" i="51"/>
  <c r="J80" i="52"/>
  <c r="G91" i="52"/>
  <c r="G81" i="52"/>
  <c r="K81" i="52"/>
  <c r="L54" i="52"/>
  <c r="M54" i="52" s="1"/>
  <c r="N54" i="52" s="1"/>
  <c r="O54" i="52" s="1"/>
  <c r="P54" i="52" s="1"/>
  <c r="Q54" i="52" s="1"/>
  <c r="Q81" i="52" s="1"/>
  <c r="K12" i="52"/>
  <c r="M58" i="52"/>
  <c r="N58" i="52" s="1"/>
  <c r="O58" i="52" s="1"/>
  <c r="L85" i="52"/>
  <c r="J61" i="52"/>
  <c r="I88" i="52"/>
  <c r="O75" i="52"/>
  <c r="J74" i="52"/>
  <c r="K47" i="52"/>
  <c r="M59" i="52"/>
  <c r="N59" i="52" s="1"/>
  <c r="O59" i="52" s="1"/>
  <c r="P59" i="52" s="1"/>
  <c r="Q59" i="52" s="1"/>
  <c r="Q86" i="52" s="1"/>
  <c r="L86" i="52"/>
  <c r="O62" i="52"/>
  <c r="N89" i="52"/>
  <c r="M79" i="52"/>
  <c r="N52" i="52"/>
  <c r="O52" i="52" s="1"/>
  <c r="P52" i="52" s="1"/>
  <c r="Q52" i="52" s="1"/>
  <c r="Q79" i="52" s="1"/>
  <c r="J57" i="52"/>
  <c r="K57" i="52" s="1"/>
  <c r="L57" i="52" s="1"/>
  <c r="M57" i="52" s="1"/>
  <c r="I84" i="52"/>
  <c r="I64" i="52"/>
  <c r="H91" i="52"/>
  <c r="Q48" i="52"/>
  <c r="Q75" i="52" s="1"/>
  <c r="P75" i="52"/>
  <c r="L63" i="52"/>
  <c r="K90" i="52"/>
  <c r="N75" i="52"/>
  <c r="J23" i="52"/>
  <c r="G23" i="52"/>
  <c r="G79" i="52"/>
  <c r="O23" i="52"/>
  <c r="K85" i="52"/>
  <c r="L33" i="52"/>
  <c r="I89" i="52"/>
  <c r="I33" i="52"/>
  <c r="Q33" i="52"/>
  <c r="K80" i="52"/>
  <c r="Q33" i="51"/>
  <c r="G9" i="52"/>
  <c r="H68" i="52"/>
  <c r="H13" i="52"/>
  <c r="H9" i="52"/>
  <c r="O18" i="52"/>
  <c r="I18" i="52"/>
  <c r="M18" i="52"/>
  <c r="Q18" i="52"/>
  <c r="J18" i="52"/>
  <c r="N18" i="52"/>
  <c r="G11" i="52"/>
  <c r="G75" i="52"/>
  <c r="L23" i="52"/>
  <c r="N33" i="52"/>
  <c r="J89" i="52"/>
  <c r="G90" i="52"/>
  <c r="K75" i="52"/>
  <c r="P80" i="52"/>
  <c r="G68" i="49"/>
  <c r="J76" i="50"/>
  <c r="H71" i="51"/>
  <c r="K73" i="51"/>
  <c r="O18" i="51"/>
  <c r="M28" i="51"/>
  <c r="Q28" i="51"/>
  <c r="J14" i="52"/>
  <c r="J15" i="52"/>
  <c r="G10" i="52"/>
  <c r="I12" i="52"/>
  <c r="K14" i="52"/>
  <c r="G69" i="52"/>
  <c r="P18" i="52"/>
  <c r="G74" i="52"/>
  <c r="H75" i="52"/>
  <c r="L75" i="52"/>
  <c r="I79" i="52"/>
  <c r="N80" i="52"/>
  <c r="J28" i="52"/>
  <c r="G83" i="52"/>
  <c r="G28" i="52"/>
  <c r="K28" i="52"/>
  <c r="O28" i="52"/>
  <c r="H84" i="52"/>
  <c r="H28" i="52"/>
  <c r="L28" i="52"/>
  <c r="P28" i="52"/>
  <c r="I85" i="52"/>
  <c r="J86" i="52"/>
  <c r="G33" i="52"/>
  <c r="K89" i="52"/>
  <c r="H90" i="52"/>
  <c r="H49" i="52"/>
  <c r="I49" i="52" s="1"/>
  <c r="H46" i="52"/>
  <c r="I46" i="52" s="1"/>
  <c r="J46" i="52" s="1"/>
  <c r="I69" i="52"/>
  <c r="K79" i="52"/>
  <c r="J103" i="52"/>
  <c r="I116" i="52"/>
  <c r="I117" i="52" s="1"/>
  <c r="J113" i="52"/>
  <c r="J114" i="52" s="1"/>
  <c r="J129" i="52"/>
  <c r="K129" i="52" s="1"/>
  <c r="L129" i="52" s="1"/>
  <c r="M129" i="52" s="1"/>
  <c r="G12" i="52"/>
  <c r="N23" i="52"/>
  <c r="H88" i="52"/>
  <c r="H33" i="52"/>
  <c r="P33" i="52"/>
  <c r="M89" i="52"/>
  <c r="M33" i="52"/>
  <c r="J90" i="52"/>
  <c r="K111" i="52"/>
  <c r="K112" i="52" s="1"/>
  <c r="L102" i="52"/>
  <c r="G83" i="49"/>
  <c r="G33" i="49"/>
  <c r="H89" i="49"/>
  <c r="L33" i="49"/>
  <c r="G79" i="51"/>
  <c r="J73" i="51"/>
  <c r="K15" i="52"/>
  <c r="K16" i="52"/>
  <c r="L1" i="52"/>
  <c r="J12" i="52"/>
  <c r="G13" i="52"/>
  <c r="H69" i="52"/>
  <c r="H23" i="52"/>
  <c r="J79" i="52"/>
  <c r="O80" i="52"/>
  <c r="H81" i="52"/>
  <c r="M28" i="52"/>
  <c r="J85" i="52"/>
  <c r="J33" i="52"/>
  <c r="H89" i="52"/>
  <c r="L89" i="52"/>
  <c r="I90" i="52"/>
  <c r="H43" i="52"/>
  <c r="H44" i="52"/>
  <c r="I44" i="52" s="1"/>
  <c r="J44" i="52" s="1"/>
  <c r="K44" i="52" s="1"/>
  <c r="L44" i="52" s="1"/>
  <c r="M44" i="52" s="1"/>
  <c r="N44" i="52" s="1"/>
  <c r="O44" i="52" s="1"/>
  <c r="P44" i="52" s="1"/>
  <c r="Q44" i="52" s="1"/>
  <c r="J56" i="52"/>
  <c r="K56" i="52" s="1"/>
  <c r="L56" i="52" s="1"/>
  <c r="M56" i="52" s="1"/>
  <c r="I83" i="52"/>
  <c r="H83" i="52"/>
  <c r="G85" i="52"/>
  <c r="G126" i="52"/>
  <c r="H126" i="52" s="1"/>
  <c r="I126" i="52" s="1"/>
  <c r="J126" i="52" s="1"/>
  <c r="G113" i="52"/>
  <c r="G114" i="52" s="1"/>
  <c r="G347" i="52"/>
  <c r="K347" i="52"/>
  <c r="O345" i="52"/>
  <c r="I353" i="52"/>
  <c r="M353" i="52"/>
  <c r="Q353" i="52"/>
  <c r="M355" i="52"/>
  <c r="H81" i="50"/>
  <c r="L23" i="50"/>
  <c r="G70" i="51"/>
  <c r="I73" i="51"/>
  <c r="P23" i="51"/>
  <c r="I14" i="52"/>
  <c r="H79" i="52"/>
  <c r="L79" i="52"/>
  <c r="I80" i="52"/>
  <c r="M80" i="52"/>
  <c r="Q80" i="52"/>
  <c r="J81" i="52"/>
  <c r="G86" i="52"/>
  <c r="K86" i="52"/>
  <c r="K96" i="52"/>
  <c r="H113" i="52"/>
  <c r="H114" i="52" s="1"/>
  <c r="L347" i="52"/>
  <c r="P347" i="52"/>
  <c r="M348" i="52"/>
  <c r="Q348" i="52"/>
  <c r="I352" i="52"/>
  <c r="M352" i="52"/>
  <c r="Q352" i="52"/>
  <c r="H18" i="49"/>
  <c r="J18" i="50"/>
  <c r="G74" i="50"/>
  <c r="H70" i="51"/>
  <c r="N73" i="51"/>
  <c r="K23" i="51"/>
  <c r="I91" i="51"/>
  <c r="H74" i="52"/>
  <c r="I75" i="52"/>
  <c r="M75" i="52"/>
  <c r="N355" i="52"/>
  <c r="H350" i="52"/>
  <c r="I355" i="52"/>
  <c r="Q355" i="52"/>
  <c r="J351" i="52"/>
  <c r="N351" i="52"/>
  <c r="J347" i="52"/>
  <c r="N347" i="52"/>
  <c r="J355" i="52"/>
  <c r="H348" i="52"/>
  <c r="L348" i="52"/>
  <c r="I349" i="52"/>
  <c r="G350" i="52"/>
  <c r="K350" i="52"/>
  <c r="H353" i="52"/>
  <c r="L353" i="52"/>
  <c r="P353" i="52"/>
  <c r="I345" i="52"/>
  <c r="G355" i="52"/>
  <c r="K355" i="52"/>
  <c r="G349" i="52"/>
  <c r="K47" i="51"/>
  <c r="J74" i="51"/>
  <c r="K48" i="51"/>
  <c r="J75" i="51"/>
  <c r="Q54" i="51"/>
  <c r="Q81" i="51" s="1"/>
  <c r="P81" i="51"/>
  <c r="P49" i="51"/>
  <c r="O76" i="51"/>
  <c r="M64" i="51"/>
  <c r="N64" i="51" s="1"/>
  <c r="O64" i="51" s="1"/>
  <c r="P64" i="51" s="1"/>
  <c r="Q64" i="51" s="1"/>
  <c r="Q91" i="51" s="1"/>
  <c r="L91" i="51"/>
  <c r="M76" i="51"/>
  <c r="J28" i="51"/>
  <c r="G28" i="51"/>
  <c r="O28" i="51"/>
  <c r="N33" i="51"/>
  <c r="G143" i="51"/>
  <c r="H143" i="51" s="1"/>
  <c r="I143" i="51" s="1"/>
  <c r="J143" i="51" s="1"/>
  <c r="G118" i="51"/>
  <c r="G119" i="51" s="1"/>
  <c r="G352" i="51"/>
  <c r="K352" i="51"/>
  <c r="O352" i="51"/>
  <c r="I14" i="51"/>
  <c r="I15" i="51"/>
  <c r="H12" i="51"/>
  <c r="I16" i="51"/>
  <c r="J76" i="51"/>
  <c r="I78" i="51"/>
  <c r="I23" i="51"/>
  <c r="M23" i="51"/>
  <c r="M78" i="51"/>
  <c r="Q23" i="51"/>
  <c r="N23" i="51"/>
  <c r="L81" i="51"/>
  <c r="L28" i="51"/>
  <c r="I33" i="51"/>
  <c r="K33" i="51"/>
  <c r="H355" i="51"/>
  <c r="P355" i="51"/>
  <c r="M33" i="49"/>
  <c r="Q33" i="49"/>
  <c r="G91" i="49"/>
  <c r="G18" i="50"/>
  <c r="K18" i="50"/>
  <c r="J1" i="51"/>
  <c r="G10" i="51"/>
  <c r="H10" i="51"/>
  <c r="G71" i="51"/>
  <c r="K18" i="51"/>
  <c r="H73" i="51"/>
  <c r="H18" i="51"/>
  <c r="L73" i="51"/>
  <c r="L18" i="51"/>
  <c r="P18" i="51"/>
  <c r="I74" i="51"/>
  <c r="I18" i="51"/>
  <c r="M18" i="51"/>
  <c r="Q18" i="51"/>
  <c r="G12" i="51"/>
  <c r="G76" i="51"/>
  <c r="K76" i="51"/>
  <c r="H23" i="51"/>
  <c r="J78" i="51"/>
  <c r="N78" i="51"/>
  <c r="I81" i="51"/>
  <c r="M81" i="51"/>
  <c r="J33" i="51"/>
  <c r="H63" i="51"/>
  <c r="I63" i="51" s="1"/>
  <c r="J63" i="51" s="1"/>
  <c r="K63" i="51" s="1"/>
  <c r="L63" i="51" s="1"/>
  <c r="M63" i="51" s="1"/>
  <c r="N63" i="51" s="1"/>
  <c r="O63" i="51" s="1"/>
  <c r="G90" i="51"/>
  <c r="P73" i="51"/>
  <c r="Q78" i="51"/>
  <c r="K96" i="51"/>
  <c r="G13" i="51"/>
  <c r="G9" i="51"/>
  <c r="P78" i="51"/>
  <c r="O81" i="51"/>
  <c r="N28" i="51"/>
  <c r="K28" i="51"/>
  <c r="H58" i="51"/>
  <c r="I58" i="51" s="1"/>
  <c r="J58" i="51" s="1"/>
  <c r="K58" i="51" s="1"/>
  <c r="L58" i="51" s="1"/>
  <c r="M58" i="51" s="1"/>
  <c r="N58" i="51" s="1"/>
  <c r="O58" i="51" s="1"/>
  <c r="P58" i="51" s="1"/>
  <c r="Q58" i="51" s="1"/>
  <c r="Q85" i="51" s="1"/>
  <c r="H59" i="51"/>
  <c r="I59" i="51" s="1"/>
  <c r="J59" i="51" s="1"/>
  <c r="K59" i="51" s="1"/>
  <c r="L59" i="51" s="1"/>
  <c r="H56" i="51"/>
  <c r="I56" i="51" s="1"/>
  <c r="J56" i="51" s="1"/>
  <c r="K56" i="51" s="1"/>
  <c r="L56" i="51" s="1"/>
  <c r="M56" i="51" s="1"/>
  <c r="J129" i="51"/>
  <c r="K129" i="51" s="1"/>
  <c r="L129" i="51" s="1"/>
  <c r="M129" i="51" s="1"/>
  <c r="J113" i="51"/>
  <c r="J114" i="51" s="1"/>
  <c r="O73" i="51"/>
  <c r="N76" i="51"/>
  <c r="G23" i="51"/>
  <c r="O23" i="51"/>
  <c r="J23" i="51"/>
  <c r="G71" i="49"/>
  <c r="I18" i="49"/>
  <c r="Q18" i="49"/>
  <c r="N18" i="49"/>
  <c r="G75" i="49"/>
  <c r="H76" i="49"/>
  <c r="I23" i="49"/>
  <c r="G90" i="49"/>
  <c r="G11" i="51"/>
  <c r="I17" i="51"/>
  <c r="N18" i="51"/>
  <c r="M73" i="51"/>
  <c r="H76" i="51"/>
  <c r="L76" i="51"/>
  <c r="H28" i="51"/>
  <c r="P28" i="51"/>
  <c r="M33" i="51"/>
  <c r="H91" i="51"/>
  <c r="H52" i="51"/>
  <c r="I52" i="51" s="1"/>
  <c r="J52" i="51" s="1"/>
  <c r="K52" i="51" s="1"/>
  <c r="H57" i="51"/>
  <c r="I57" i="51" s="1"/>
  <c r="J57" i="51" s="1"/>
  <c r="I76" i="51"/>
  <c r="H42" i="51"/>
  <c r="I42" i="51" s="1"/>
  <c r="J42" i="51" s="1"/>
  <c r="K42" i="51" s="1"/>
  <c r="L42" i="51" s="1"/>
  <c r="M42" i="51" s="1"/>
  <c r="N42" i="51" s="1"/>
  <c r="O42" i="51" s="1"/>
  <c r="P42" i="51" s="1"/>
  <c r="Q42" i="51" s="1"/>
  <c r="H62" i="51"/>
  <c r="I62" i="51" s="1"/>
  <c r="J62" i="51" s="1"/>
  <c r="H113" i="51"/>
  <c r="H114" i="51" s="1"/>
  <c r="M350" i="51"/>
  <c r="G76" i="50"/>
  <c r="G89" i="50"/>
  <c r="H14" i="51"/>
  <c r="G33" i="51"/>
  <c r="O33" i="51"/>
  <c r="G91" i="51"/>
  <c r="K91" i="51"/>
  <c r="H41" i="51"/>
  <c r="I41" i="51" s="1"/>
  <c r="J41" i="51" s="1"/>
  <c r="K41" i="51" s="1"/>
  <c r="L41" i="51" s="1"/>
  <c r="M41" i="51" s="1"/>
  <c r="N41" i="51" s="1"/>
  <c r="O41" i="51" s="1"/>
  <c r="P41" i="51" s="1"/>
  <c r="Q41" i="51" s="1"/>
  <c r="H53" i="51"/>
  <c r="I53" i="51" s="1"/>
  <c r="J53" i="51" s="1"/>
  <c r="K53" i="51" s="1"/>
  <c r="L53" i="51" s="1"/>
  <c r="H61" i="51"/>
  <c r="I61" i="51" s="1"/>
  <c r="J61" i="51" s="1"/>
  <c r="K61" i="51" s="1"/>
  <c r="L61" i="51" s="1"/>
  <c r="M61" i="51" s="1"/>
  <c r="H144" i="51"/>
  <c r="I144" i="51" s="1"/>
  <c r="J144" i="51" s="1"/>
  <c r="K144" i="51" s="1"/>
  <c r="H118" i="51"/>
  <c r="H119" i="51" s="1"/>
  <c r="J348" i="51"/>
  <c r="N348" i="51"/>
  <c r="J349" i="51"/>
  <c r="J350" i="51"/>
  <c r="N350" i="51"/>
  <c r="N345" i="51" s="1"/>
  <c r="J353" i="51"/>
  <c r="N353" i="51"/>
  <c r="J91" i="51"/>
  <c r="I350" i="51"/>
  <c r="I345" i="51" s="1"/>
  <c r="Q350" i="51"/>
  <c r="M355" i="51"/>
  <c r="H23" i="49"/>
  <c r="G23" i="49"/>
  <c r="G86" i="49"/>
  <c r="J33" i="49"/>
  <c r="K33" i="49"/>
  <c r="O33" i="49"/>
  <c r="H90" i="49"/>
  <c r="I33" i="49"/>
  <c r="G69" i="50"/>
  <c r="G81" i="50"/>
  <c r="I74" i="50"/>
  <c r="G78" i="51"/>
  <c r="K78" i="51"/>
  <c r="O78" i="51"/>
  <c r="H79" i="51"/>
  <c r="J81" i="51"/>
  <c r="N81" i="51"/>
  <c r="H33" i="51"/>
  <c r="L33" i="51"/>
  <c r="P33" i="51"/>
  <c r="K111" i="51"/>
  <c r="K112" i="51" s="1"/>
  <c r="L102" i="51"/>
  <c r="I116" i="51"/>
  <c r="I117" i="51" s="1"/>
  <c r="J103" i="51"/>
  <c r="J347" i="51"/>
  <c r="G355" i="51"/>
  <c r="K355" i="51"/>
  <c r="O355" i="51"/>
  <c r="H347" i="51"/>
  <c r="L347" i="51"/>
  <c r="P347" i="51"/>
  <c r="G348" i="51"/>
  <c r="K348" i="51"/>
  <c r="O348" i="51"/>
  <c r="L351" i="51"/>
  <c r="P351" i="51"/>
  <c r="H352" i="51"/>
  <c r="P352" i="51"/>
  <c r="Q345" i="51"/>
  <c r="J355" i="51"/>
  <c r="N355" i="51"/>
  <c r="Q351" i="51"/>
  <c r="K345" i="51"/>
  <c r="I355" i="51"/>
  <c r="Q355" i="51"/>
  <c r="P89" i="50"/>
  <c r="K78" i="50"/>
  <c r="L51" i="50"/>
  <c r="M51" i="50" s="1"/>
  <c r="N51" i="50" s="1"/>
  <c r="O51" i="50" s="1"/>
  <c r="I57" i="50"/>
  <c r="J57" i="50" s="1"/>
  <c r="K57" i="50" s="1"/>
  <c r="L57" i="50" s="1"/>
  <c r="M57" i="50" s="1"/>
  <c r="N57" i="50" s="1"/>
  <c r="O57" i="50" s="1"/>
  <c r="P57" i="50" s="1"/>
  <c r="Q57" i="50" s="1"/>
  <c r="Q84" i="50" s="1"/>
  <c r="H84" i="50"/>
  <c r="K48" i="50"/>
  <c r="L48" i="50" s="1"/>
  <c r="M48" i="50" s="1"/>
  <c r="N48" i="50" s="1"/>
  <c r="O48" i="50" s="1"/>
  <c r="P48" i="50" s="1"/>
  <c r="Q48" i="50" s="1"/>
  <c r="Q75" i="50" s="1"/>
  <c r="J75" i="50"/>
  <c r="N49" i="50"/>
  <c r="O49" i="50" s="1"/>
  <c r="P49" i="50" s="1"/>
  <c r="Q49" i="50" s="1"/>
  <c r="Q76" i="50" s="1"/>
  <c r="M76" i="50"/>
  <c r="L90" i="50"/>
  <c r="P52" i="50"/>
  <c r="Q52" i="50" s="1"/>
  <c r="Q79" i="50" s="1"/>
  <c r="O79" i="50"/>
  <c r="H78" i="50"/>
  <c r="M79" i="50"/>
  <c r="J80" i="50"/>
  <c r="N28" i="50"/>
  <c r="G143" i="50"/>
  <c r="H143" i="50" s="1"/>
  <c r="I143" i="50" s="1"/>
  <c r="J143" i="50" s="1"/>
  <c r="G118" i="50"/>
  <c r="G119" i="50" s="1"/>
  <c r="H83" i="49"/>
  <c r="P28" i="49"/>
  <c r="J28" i="49"/>
  <c r="H33" i="49"/>
  <c r="I1" i="50"/>
  <c r="G23" i="50"/>
  <c r="O23" i="50"/>
  <c r="M23" i="50"/>
  <c r="J79" i="50"/>
  <c r="O80" i="50"/>
  <c r="O89" i="50"/>
  <c r="J47" i="50"/>
  <c r="K47" i="50" s="1"/>
  <c r="K54" i="50"/>
  <c r="L54" i="50" s="1"/>
  <c r="M54" i="50" s="1"/>
  <c r="N54" i="50" s="1"/>
  <c r="O54" i="50" s="1"/>
  <c r="P54" i="50" s="1"/>
  <c r="Q54" i="50" s="1"/>
  <c r="Q81" i="50" s="1"/>
  <c r="H56" i="50"/>
  <c r="I56" i="50" s="1"/>
  <c r="J56" i="50" s="1"/>
  <c r="K56" i="50" s="1"/>
  <c r="L56" i="50" s="1"/>
  <c r="M56" i="50" s="1"/>
  <c r="N56" i="50" s="1"/>
  <c r="O56" i="50" s="1"/>
  <c r="P56" i="50" s="1"/>
  <c r="Q56" i="50" s="1"/>
  <c r="Q83" i="50" s="1"/>
  <c r="H80" i="50"/>
  <c r="H88" i="49"/>
  <c r="P33" i="49"/>
  <c r="G74" i="49"/>
  <c r="H16" i="50"/>
  <c r="G12" i="50"/>
  <c r="H18" i="50"/>
  <c r="L18" i="50"/>
  <c r="P18" i="50"/>
  <c r="K76" i="50"/>
  <c r="H23" i="50"/>
  <c r="P23" i="50"/>
  <c r="J23" i="50"/>
  <c r="N23" i="50"/>
  <c r="K79" i="50"/>
  <c r="M28" i="50"/>
  <c r="J33" i="50"/>
  <c r="G33" i="50"/>
  <c r="K33" i="50"/>
  <c r="O33" i="50"/>
  <c r="H89" i="50"/>
  <c r="L89" i="50"/>
  <c r="I90" i="50"/>
  <c r="M90" i="50"/>
  <c r="Q90" i="50"/>
  <c r="H41" i="50"/>
  <c r="I41" i="50" s="1"/>
  <c r="J41" i="50" s="1"/>
  <c r="K41" i="50" s="1"/>
  <c r="L41" i="50" s="1"/>
  <c r="M41" i="50" s="1"/>
  <c r="N41" i="50" s="1"/>
  <c r="O41" i="50" s="1"/>
  <c r="P41" i="50" s="1"/>
  <c r="Q41" i="50" s="1"/>
  <c r="H44" i="50"/>
  <c r="I44" i="50" s="1"/>
  <c r="J44" i="50" s="1"/>
  <c r="K44" i="50" s="1"/>
  <c r="L44" i="50" s="1"/>
  <c r="M44" i="50" s="1"/>
  <c r="N44" i="50" s="1"/>
  <c r="O44" i="50" s="1"/>
  <c r="P44" i="50" s="1"/>
  <c r="Q44" i="50" s="1"/>
  <c r="G351" i="50"/>
  <c r="O351" i="50"/>
  <c r="K351" i="50"/>
  <c r="H12" i="50"/>
  <c r="G13" i="50"/>
  <c r="I79" i="50"/>
  <c r="N80" i="50"/>
  <c r="J28" i="50"/>
  <c r="G84" i="50"/>
  <c r="H59" i="50"/>
  <c r="I59" i="50" s="1"/>
  <c r="J59" i="50" s="1"/>
  <c r="K59" i="50" s="1"/>
  <c r="L59" i="50" s="1"/>
  <c r="M59" i="50" s="1"/>
  <c r="N59" i="50" s="1"/>
  <c r="O59" i="50" s="1"/>
  <c r="P59" i="50" s="1"/>
  <c r="Q59" i="50" s="1"/>
  <c r="Q86" i="50" s="1"/>
  <c r="H58" i="50"/>
  <c r="I58" i="50" s="1"/>
  <c r="J58" i="50" s="1"/>
  <c r="K58" i="50" s="1"/>
  <c r="L58" i="50" s="1"/>
  <c r="M58" i="50" s="1"/>
  <c r="N58" i="50" s="1"/>
  <c r="O58" i="50" s="1"/>
  <c r="P58" i="50" s="1"/>
  <c r="Q58" i="50" s="1"/>
  <c r="Q85" i="50" s="1"/>
  <c r="G11" i="49"/>
  <c r="I76" i="49"/>
  <c r="N28" i="49"/>
  <c r="G88" i="49"/>
  <c r="I90" i="49"/>
  <c r="H14" i="50"/>
  <c r="H15" i="50"/>
  <c r="M75" i="50"/>
  <c r="I78" i="50"/>
  <c r="I23" i="50"/>
  <c r="Q23" i="50"/>
  <c r="N79" i="50"/>
  <c r="K80" i="50"/>
  <c r="L28" i="50"/>
  <c r="G28" i="50"/>
  <c r="K28" i="50"/>
  <c r="O28" i="50"/>
  <c r="K89" i="50"/>
  <c r="H90" i="50"/>
  <c r="P90" i="50"/>
  <c r="H28" i="49"/>
  <c r="G9" i="50"/>
  <c r="G10" i="50"/>
  <c r="G11" i="50"/>
  <c r="N18" i="50"/>
  <c r="I18" i="50"/>
  <c r="M18" i="50"/>
  <c r="Q18" i="50"/>
  <c r="K23" i="50"/>
  <c r="H79" i="50"/>
  <c r="H28" i="50"/>
  <c r="P28" i="50"/>
  <c r="M33" i="50"/>
  <c r="H33" i="50"/>
  <c r="L33" i="50"/>
  <c r="P33" i="50"/>
  <c r="H61" i="50"/>
  <c r="I61" i="50" s="1"/>
  <c r="J61" i="50" s="1"/>
  <c r="K61" i="50" s="1"/>
  <c r="H64" i="50"/>
  <c r="I64" i="50" s="1"/>
  <c r="J64" i="50" s="1"/>
  <c r="K64" i="50" s="1"/>
  <c r="L64" i="50" s="1"/>
  <c r="M64" i="50" s="1"/>
  <c r="N64" i="50" s="1"/>
  <c r="O64" i="50" s="1"/>
  <c r="P64" i="50" s="1"/>
  <c r="Q64" i="50" s="1"/>
  <c r="Q91" i="50" s="1"/>
  <c r="G75" i="50"/>
  <c r="I116" i="50"/>
  <c r="I117" i="50" s="1"/>
  <c r="J103" i="50"/>
  <c r="G70" i="50"/>
  <c r="H75" i="50"/>
  <c r="I76" i="50"/>
  <c r="G78" i="50"/>
  <c r="L79" i="50"/>
  <c r="P79" i="50"/>
  <c r="I80" i="50"/>
  <c r="M80" i="50"/>
  <c r="Q80" i="50"/>
  <c r="H83" i="50"/>
  <c r="J89" i="50"/>
  <c r="N89" i="50"/>
  <c r="G90" i="50"/>
  <c r="K90" i="50"/>
  <c r="O90" i="50"/>
  <c r="H46" i="50"/>
  <c r="I46" i="50" s="1"/>
  <c r="J46" i="50" s="1"/>
  <c r="K46" i="50" s="1"/>
  <c r="L46" i="50" s="1"/>
  <c r="M46" i="50" s="1"/>
  <c r="N46" i="50" s="1"/>
  <c r="H76" i="50"/>
  <c r="L76" i="50"/>
  <c r="J78" i="50"/>
  <c r="G79" i="50"/>
  <c r="L80" i="50"/>
  <c r="P80" i="50"/>
  <c r="I81" i="50"/>
  <c r="O83" i="50"/>
  <c r="I89" i="50"/>
  <c r="M89" i="50"/>
  <c r="Q89" i="50"/>
  <c r="J90" i="50"/>
  <c r="N90" i="50"/>
  <c r="L96" i="50"/>
  <c r="H111" i="50"/>
  <c r="H112" i="50" s="1"/>
  <c r="I102" i="50"/>
  <c r="I355" i="50"/>
  <c r="J345" i="50"/>
  <c r="N347" i="50"/>
  <c r="H118" i="50"/>
  <c r="H119" i="50" s="1"/>
  <c r="L355" i="50"/>
  <c r="P355" i="50"/>
  <c r="H348" i="50"/>
  <c r="H345" i="50" s="1"/>
  <c r="P348" i="50"/>
  <c r="P345" i="50" s="1"/>
  <c r="I347" i="50"/>
  <c r="M347" i="50"/>
  <c r="Q347" i="50"/>
  <c r="M355" i="50"/>
  <c r="Q355" i="50"/>
  <c r="N355" i="50"/>
  <c r="M352" i="50"/>
  <c r="Q352" i="50"/>
  <c r="H349" i="50"/>
  <c r="L349" i="50"/>
  <c r="P349" i="50"/>
  <c r="G350" i="50"/>
  <c r="H353" i="50"/>
  <c r="L353" i="50"/>
  <c r="P353" i="50"/>
  <c r="O350" i="50"/>
  <c r="G355" i="50"/>
  <c r="K355" i="50"/>
  <c r="J351" i="50"/>
  <c r="N351" i="50"/>
  <c r="J56" i="49"/>
  <c r="I83" i="49"/>
  <c r="K62" i="49"/>
  <c r="J89" i="49"/>
  <c r="L49" i="49"/>
  <c r="K76" i="49"/>
  <c r="J88" i="49"/>
  <c r="K61" i="49"/>
  <c r="L61" i="49" s="1"/>
  <c r="L64" i="49"/>
  <c r="K91" i="49"/>
  <c r="K111" i="49"/>
  <c r="K112" i="49" s="1"/>
  <c r="L102" i="49"/>
  <c r="I128" i="49"/>
  <c r="J128" i="49" s="1"/>
  <c r="K128" i="49" s="1"/>
  <c r="L128" i="49" s="1"/>
  <c r="I113" i="49"/>
  <c r="I114" i="49" s="1"/>
  <c r="I46" i="49"/>
  <c r="J46" i="49" s="1"/>
  <c r="K46" i="49" s="1"/>
  <c r="L46" i="49" s="1"/>
  <c r="H73" i="49"/>
  <c r="I58" i="49"/>
  <c r="J58" i="49" s="1"/>
  <c r="K58" i="49" s="1"/>
  <c r="L58" i="49" s="1"/>
  <c r="H85" i="49"/>
  <c r="J129" i="49"/>
  <c r="K129" i="49" s="1"/>
  <c r="L129" i="49" s="1"/>
  <c r="M129" i="49" s="1"/>
  <c r="J113" i="49"/>
  <c r="J114" i="49" s="1"/>
  <c r="I59" i="49"/>
  <c r="H86" i="49"/>
  <c r="K63" i="49"/>
  <c r="J90" i="49"/>
  <c r="P23" i="49"/>
  <c r="Q23" i="49"/>
  <c r="J91" i="49"/>
  <c r="H14" i="49"/>
  <c r="H15" i="49"/>
  <c r="L23" i="49"/>
  <c r="J23" i="49"/>
  <c r="K88" i="49"/>
  <c r="H57" i="49"/>
  <c r="I57" i="49" s="1"/>
  <c r="J57" i="49" s="1"/>
  <c r="G84" i="49"/>
  <c r="M355" i="49"/>
  <c r="I1" i="49"/>
  <c r="G12" i="49"/>
  <c r="H16" i="49"/>
  <c r="I73" i="49"/>
  <c r="M23" i="49"/>
  <c r="L28" i="49"/>
  <c r="G85" i="49"/>
  <c r="I89" i="49"/>
  <c r="I91" i="49"/>
  <c r="M96" i="49"/>
  <c r="N23" i="49"/>
  <c r="I88" i="49"/>
  <c r="H91" i="49"/>
  <c r="H47" i="49"/>
  <c r="I47" i="49" s="1"/>
  <c r="H75" i="49"/>
  <c r="I48" i="49"/>
  <c r="J48" i="49" s="1"/>
  <c r="H54" i="49"/>
  <c r="H51" i="49"/>
  <c r="I51" i="49" s="1"/>
  <c r="G76" i="49"/>
  <c r="J103" i="49"/>
  <c r="I116" i="49"/>
  <c r="I117" i="49" s="1"/>
  <c r="H144" i="49"/>
  <c r="I144" i="49" s="1"/>
  <c r="J144" i="49" s="1"/>
  <c r="K144" i="49" s="1"/>
  <c r="H118" i="49"/>
  <c r="H119" i="49" s="1"/>
  <c r="G118" i="49"/>
  <c r="G119" i="49" s="1"/>
  <c r="Q355" i="49"/>
  <c r="G69" i="49"/>
  <c r="G10" i="49"/>
  <c r="H17" i="49"/>
  <c r="G73" i="49"/>
  <c r="G18" i="49"/>
  <c r="K18" i="49"/>
  <c r="O18" i="49"/>
  <c r="L18" i="49"/>
  <c r="P18" i="49"/>
  <c r="J76" i="49"/>
  <c r="J18" i="49"/>
  <c r="K23" i="49"/>
  <c r="O23" i="49"/>
  <c r="G28" i="49"/>
  <c r="K28" i="49"/>
  <c r="O28" i="49"/>
  <c r="N33" i="49"/>
  <c r="G89" i="49"/>
  <c r="L355" i="49"/>
  <c r="P355" i="49"/>
  <c r="Q345" i="49"/>
  <c r="G349" i="49"/>
  <c r="O349" i="49"/>
  <c r="H352" i="49"/>
  <c r="L352" i="49"/>
  <c r="P352" i="49"/>
  <c r="I28" i="49"/>
  <c r="M28" i="49"/>
  <c r="Q28" i="49"/>
  <c r="K347" i="49"/>
  <c r="H349" i="49"/>
  <c r="Q351" i="49"/>
  <c r="G345" i="49"/>
  <c r="J348" i="49"/>
  <c r="I352" i="49"/>
  <c r="G9" i="49"/>
  <c r="G13" i="49"/>
  <c r="K355" i="49"/>
  <c r="H348" i="49"/>
  <c r="L348" i="49"/>
  <c r="P348" i="49"/>
  <c r="M349" i="49"/>
  <c r="J350" i="49"/>
  <c r="N350" i="49"/>
  <c r="N351" i="49"/>
  <c r="G353" i="49"/>
  <c r="K353" i="49"/>
  <c r="H350" i="49"/>
  <c r="M351" i="49"/>
  <c r="N355" i="49"/>
  <c r="M347" i="49"/>
  <c r="J355" i="49"/>
  <c r="I347" i="49"/>
  <c r="M83" i="50" l="1"/>
  <c r="N75" i="50"/>
  <c r="L84" i="50"/>
  <c r="K84" i="50"/>
  <c r="O79" i="52"/>
  <c r="P79" i="52"/>
  <c r="K78" i="52"/>
  <c r="K77" i="52" s="1"/>
  <c r="I78" i="52"/>
  <c r="I77" i="52" s="1"/>
  <c r="N79" i="52"/>
  <c r="H77" i="52"/>
  <c r="M81" i="50"/>
  <c r="G72" i="51"/>
  <c r="J84" i="52"/>
  <c r="P81" i="50"/>
  <c r="L83" i="51"/>
  <c r="G87" i="52"/>
  <c r="H8" i="52"/>
  <c r="J73" i="49"/>
  <c r="G83" i="50"/>
  <c r="K90" i="51"/>
  <c r="J78" i="52"/>
  <c r="J77" i="52" s="1"/>
  <c r="M51" i="52"/>
  <c r="N51" i="52" s="1"/>
  <c r="I83" i="51"/>
  <c r="J77" i="50"/>
  <c r="M84" i="50"/>
  <c r="J84" i="50"/>
  <c r="N81" i="50"/>
  <c r="K81" i="50"/>
  <c r="K77" i="50" s="1"/>
  <c r="L83" i="52"/>
  <c r="M81" i="52"/>
  <c r="K86" i="51"/>
  <c r="N86" i="50"/>
  <c r="P76" i="50"/>
  <c r="I84" i="50"/>
  <c r="O76" i="50"/>
  <c r="G86" i="51"/>
  <c r="M90" i="51"/>
  <c r="I89" i="51"/>
  <c r="M85" i="51"/>
  <c r="H86" i="51"/>
  <c r="J72" i="51"/>
  <c r="K83" i="52"/>
  <c r="O81" i="52"/>
  <c r="I86" i="51"/>
  <c r="J90" i="51"/>
  <c r="J86" i="51"/>
  <c r="P84" i="50"/>
  <c r="G86" i="50"/>
  <c r="P83" i="50"/>
  <c r="N84" i="50"/>
  <c r="N76" i="50"/>
  <c r="I84" i="51"/>
  <c r="H84" i="51"/>
  <c r="I90" i="51"/>
  <c r="H87" i="52"/>
  <c r="K84" i="52"/>
  <c r="G77" i="52"/>
  <c r="I72" i="51"/>
  <c r="K69" i="52"/>
  <c r="K10" i="52"/>
  <c r="K113" i="52"/>
  <c r="K114" i="52" s="1"/>
  <c r="K130" i="52"/>
  <c r="L130" i="52" s="1"/>
  <c r="M130" i="52" s="1"/>
  <c r="N130" i="52" s="1"/>
  <c r="G76" i="52"/>
  <c r="G71" i="52"/>
  <c r="J10" i="52"/>
  <c r="J69" i="52"/>
  <c r="K91" i="50"/>
  <c r="H91" i="50"/>
  <c r="P75" i="50"/>
  <c r="J83" i="51"/>
  <c r="G89" i="51"/>
  <c r="I13" i="52"/>
  <c r="I9" i="52"/>
  <c r="I8" i="52" s="1"/>
  <c r="I68" i="52"/>
  <c r="H71" i="52"/>
  <c r="K68" i="52"/>
  <c r="K9" i="52"/>
  <c r="K13" i="52"/>
  <c r="J71" i="52"/>
  <c r="I71" i="52"/>
  <c r="N57" i="52"/>
  <c r="M84" i="52"/>
  <c r="O85" i="52"/>
  <c r="P58" i="52"/>
  <c r="G91" i="50"/>
  <c r="L75" i="50"/>
  <c r="L86" i="50"/>
  <c r="H83" i="51"/>
  <c r="H89" i="51"/>
  <c r="N90" i="51"/>
  <c r="K83" i="51"/>
  <c r="J79" i="51"/>
  <c r="G68" i="51"/>
  <c r="M345" i="52"/>
  <c r="J345" i="52"/>
  <c r="G73" i="52"/>
  <c r="L345" i="52"/>
  <c r="L96" i="52"/>
  <c r="N85" i="52"/>
  <c r="I82" i="52"/>
  <c r="L16" i="52"/>
  <c r="M1" i="52"/>
  <c r="L17" i="52"/>
  <c r="L14" i="52"/>
  <c r="L15" i="52"/>
  <c r="H73" i="52"/>
  <c r="I145" i="52"/>
  <c r="J145" i="52" s="1"/>
  <c r="K145" i="52" s="1"/>
  <c r="L145" i="52" s="1"/>
  <c r="I118" i="52"/>
  <c r="I119" i="52" s="1"/>
  <c r="M85" i="52"/>
  <c r="J83" i="52"/>
  <c r="G70" i="52"/>
  <c r="G8" i="52"/>
  <c r="P86" i="52"/>
  <c r="P62" i="52"/>
  <c r="O89" i="52"/>
  <c r="L47" i="52"/>
  <c r="K74" i="52"/>
  <c r="L91" i="50"/>
  <c r="H87" i="49"/>
  <c r="P85" i="50"/>
  <c r="N345" i="52"/>
  <c r="P345" i="52"/>
  <c r="G345" i="52"/>
  <c r="J49" i="52"/>
  <c r="I76" i="52"/>
  <c r="L90" i="52"/>
  <c r="M63" i="52"/>
  <c r="K71" i="52"/>
  <c r="H84" i="49"/>
  <c r="H82" i="49" s="1"/>
  <c r="G67" i="49"/>
  <c r="I80" i="51"/>
  <c r="H70" i="52"/>
  <c r="I43" i="52"/>
  <c r="J68" i="52"/>
  <c r="J13" i="52"/>
  <c r="J9" i="52"/>
  <c r="M86" i="52"/>
  <c r="H76" i="52"/>
  <c r="I84" i="49"/>
  <c r="O86" i="50"/>
  <c r="I77" i="50"/>
  <c r="O91" i="51"/>
  <c r="G83" i="51"/>
  <c r="P91" i="51"/>
  <c r="H90" i="51"/>
  <c r="H345" i="52"/>
  <c r="O86" i="52"/>
  <c r="N81" i="52"/>
  <c r="K345" i="52"/>
  <c r="H82" i="52"/>
  <c r="N56" i="52"/>
  <c r="M83" i="52"/>
  <c r="L81" i="52"/>
  <c r="L77" i="52" s="1"/>
  <c r="K11" i="52"/>
  <c r="L111" i="52"/>
  <c r="L112" i="52" s="1"/>
  <c r="M102" i="52"/>
  <c r="Q345" i="52"/>
  <c r="K103" i="52"/>
  <c r="J116" i="52"/>
  <c r="J117" i="52" s="1"/>
  <c r="K46" i="52"/>
  <c r="J73" i="52"/>
  <c r="N86" i="52"/>
  <c r="L84" i="52"/>
  <c r="G82" i="52"/>
  <c r="I73" i="52"/>
  <c r="J64" i="52"/>
  <c r="I91" i="52"/>
  <c r="I87" i="52" s="1"/>
  <c r="K61" i="52"/>
  <c r="J88" i="52"/>
  <c r="P81" i="52"/>
  <c r="I87" i="49"/>
  <c r="P345" i="51"/>
  <c r="H345" i="51"/>
  <c r="I118" i="51"/>
  <c r="I119" i="51" s="1"/>
  <c r="I145" i="51"/>
  <c r="J145" i="51" s="1"/>
  <c r="K145" i="51" s="1"/>
  <c r="L145" i="51" s="1"/>
  <c r="K88" i="51"/>
  <c r="I71" i="51"/>
  <c r="I12" i="51"/>
  <c r="L96" i="51"/>
  <c r="H72" i="51"/>
  <c r="H69" i="51"/>
  <c r="O85" i="51"/>
  <c r="P76" i="51"/>
  <c r="Q49" i="51"/>
  <c r="Q76" i="51" s="1"/>
  <c r="G87" i="49"/>
  <c r="G78" i="49"/>
  <c r="O75" i="50"/>
  <c r="N85" i="50"/>
  <c r="O85" i="50"/>
  <c r="N91" i="50"/>
  <c r="G68" i="50"/>
  <c r="L111" i="51"/>
  <c r="L112" i="51" s="1"/>
  <c r="M102" i="51"/>
  <c r="N85" i="51"/>
  <c r="L80" i="51"/>
  <c r="M53" i="51"/>
  <c r="H88" i="51"/>
  <c r="K57" i="51"/>
  <c r="J84" i="51"/>
  <c r="M83" i="51"/>
  <c r="N56" i="51"/>
  <c r="J80" i="51"/>
  <c r="G8" i="51"/>
  <c r="O90" i="51"/>
  <c r="P63" i="51"/>
  <c r="H80" i="51"/>
  <c r="H77" i="51" s="1"/>
  <c r="G88" i="51"/>
  <c r="G87" i="51" s="1"/>
  <c r="I70" i="51"/>
  <c r="I11" i="51"/>
  <c r="I13" i="51"/>
  <c r="I68" i="51"/>
  <c r="I9" i="51"/>
  <c r="L85" i="51"/>
  <c r="G84" i="51"/>
  <c r="I79" i="51"/>
  <c r="I77" i="51" s="1"/>
  <c r="G85" i="51"/>
  <c r="K75" i="51"/>
  <c r="L48" i="51"/>
  <c r="L90" i="51"/>
  <c r="G82" i="49"/>
  <c r="J116" i="51"/>
  <c r="J117" i="51" s="1"/>
  <c r="K103" i="51"/>
  <c r="H68" i="51"/>
  <c r="H13" i="51"/>
  <c r="H9" i="51"/>
  <c r="H8" i="51" s="1"/>
  <c r="H85" i="51"/>
  <c r="L47" i="51"/>
  <c r="K74" i="51"/>
  <c r="L78" i="50"/>
  <c r="N61" i="51"/>
  <c r="M88" i="51"/>
  <c r="L88" i="51"/>
  <c r="I85" i="51"/>
  <c r="N91" i="51"/>
  <c r="I88" i="51"/>
  <c r="K85" i="51"/>
  <c r="M91" i="51"/>
  <c r="I10" i="51"/>
  <c r="I69" i="51"/>
  <c r="J88" i="51"/>
  <c r="G72" i="49"/>
  <c r="I85" i="50"/>
  <c r="K75" i="50"/>
  <c r="J85" i="50"/>
  <c r="G85" i="50"/>
  <c r="L85" i="50"/>
  <c r="I86" i="50"/>
  <c r="G345" i="51"/>
  <c r="M345" i="51"/>
  <c r="O345" i="51"/>
  <c r="L345" i="51"/>
  <c r="J345" i="51"/>
  <c r="K130" i="51"/>
  <c r="L130" i="51" s="1"/>
  <c r="M130" i="51" s="1"/>
  <c r="N130" i="51" s="1"/>
  <c r="K113" i="51"/>
  <c r="K114" i="51" s="1"/>
  <c r="J85" i="51"/>
  <c r="J89" i="51"/>
  <c r="K62" i="51"/>
  <c r="K79" i="51"/>
  <c r="L52" i="51"/>
  <c r="M59" i="51"/>
  <c r="L86" i="51"/>
  <c r="P85" i="51"/>
  <c r="J15" i="51"/>
  <c r="J16" i="51"/>
  <c r="K1" i="51"/>
  <c r="J14" i="51"/>
  <c r="J17" i="51"/>
  <c r="K80" i="51"/>
  <c r="G80" i="51"/>
  <c r="G77" i="51" s="1"/>
  <c r="G69" i="51"/>
  <c r="Q82" i="50"/>
  <c r="Q345" i="50"/>
  <c r="H113" i="50"/>
  <c r="H114" i="50" s="1"/>
  <c r="H127" i="50"/>
  <c r="I127" i="50" s="1"/>
  <c r="J127" i="50" s="1"/>
  <c r="K127" i="50" s="1"/>
  <c r="O46" i="50"/>
  <c r="N73" i="50"/>
  <c r="G77" i="50"/>
  <c r="I145" i="50"/>
  <c r="J145" i="50" s="1"/>
  <c r="K145" i="50" s="1"/>
  <c r="L145" i="50" s="1"/>
  <c r="I118" i="50"/>
  <c r="I119" i="50" s="1"/>
  <c r="L61" i="50"/>
  <c r="K88" i="50"/>
  <c r="H69" i="50"/>
  <c r="H10" i="50"/>
  <c r="H71" i="50"/>
  <c r="H73" i="50"/>
  <c r="H72" i="50" s="1"/>
  <c r="I91" i="50"/>
  <c r="I75" i="49"/>
  <c r="H78" i="49"/>
  <c r="O345" i="50"/>
  <c r="I345" i="50"/>
  <c r="O91" i="50"/>
  <c r="J86" i="50"/>
  <c r="M73" i="50"/>
  <c r="P91" i="50"/>
  <c r="K86" i="50"/>
  <c r="L83" i="50"/>
  <c r="P86" i="50"/>
  <c r="K85" i="50"/>
  <c r="M85" i="50"/>
  <c r="H68" i="50"/>
  <c r="H13" i="50"/>
  <c r="H9" i="50"/>
  <c r="J83" i="50"/>
  <c r="J73" i="50"/>
  <c r="J91" i="50"/>
  <c r="N83" i="50"/>
  <c r="M86" i="50"/>
  <c r="L345" i="50"/>
  <c r="N345" i="50"/>
  <c r="G345" i="50"/>
  <c r="I73" i="50"/>
  <c r="I72" i="50" s="1"/>
  <c r="L73" i="50"/>
  <c r="K345" i="50"/>
  <c r="G71" i="50"/>
  <c r="L47" i="50"/>
  <c r="K74" i="50"/>
  <c r="J88" i="50"/>
  <c r="G73" i="50"/>
  <c r="G72" i="50" s="1"/>
  <c r="O78" i="50"/>
  <c r="P51" i="50"/>
  <c r="M345" i="50"/>
  <c r="I111" i="50"/>
  <c r="I112" i="50" s="1"/>
  <c r="J102" i="50"/>
  <c r="M96" i="50"/>
  <c r="H88" i="50"/>
  <c r="K83" i="50"/>
  <c r="N78" i="50"/>
  <c r="N77" i="50" s="1"/>
  <c r="J74" i="50"/>
  <c r="I88" i="50"/>
  <c r="J116" i="50"/>
  <c r="J117" i="50" s="1"/>
  <c r="K103" i="50"/>
  <c r="H86" i="50"/>
  <c r="I83" i="50"/>
  <c r="G8" i="50"/>
  <c r="K73" i="50"/>
  <c r="G88" i="50"/>
  <c r="H70" i="50"/>
  <c r="H11" i="50"/>
  <c r="M91" i="50"/>
  <c r="L81" i="50"/>
  <c r="M78" i="50"/>
  <c r="I14" i="50"/>
  <c r="I17" i="50"/>
  <c r="I16" i="50"/>
  <c r="I15" i="50"/>
  <c r="J1" i="50"/>
  <c r="H85" i="50"/>
  <c r="O81" i="50"/>
  <c r="H77" i="50"/>
  <c r="O84" i="50"/>
  <c r="P345" i="49"/>
  <c r="H53" i="49"/>
  <c r="G80" i="49"/>
  <c r="J47" i="49"/>
  <c r="I74" i="49"/>
  <c r="N345" i="49"/>
  <c r="M58" i="49"/>
  <c r="L85" i="49"/>
  <c r="M64" i="49"/>
  <c r="L91" i="49"/>
  <c r="L76" i="49"/>
  <c r="M49" i="49"/>
  <c r="O345" i="49"/>
  <c r="I54" i="49"/>
  <c r="H81" i="49"/>
  <c r="I15" i="49"/>
  <c r="I16" i="49"/>
  <c r="J1" i="49"/>
  <c r="I14" i="49"/>
  <c r="I17" i="49"/>
  <c r="H69" i="49"/>
  <c r="H10" i="49"/>
  <c r="L63" i="49"/>
  <c r="K90" i="49"/>
  <c r="L111" i="49"/>
  <c r="L112" i="49" s="1"/>
  <c r="M102" i="49"/>
  <c r="M61" i="49"/>
  <c r="L88" i="49"/>
  <c r="L62" i="49"/>
  <c r="K89" i="49"/>
  <c r="H345" i="49"/>
  <c r="I85" i="49"/>
  <c r="H71" i="49"/>
  <c r="H12" i="49"/>
  <c r="I118" i="49"/>
  <c r="I119" i="49" s="1"/>
  <c r="I145" i="49"/>
  <c r="J145" i="49" s="1"/>
  <c r="K145" i="49" s="1"/>
  <c r="L145" i="49" s="1"/>
  <c r="J51" i="49"/>
  <c r="I78" i="49"/>
  <c r="K48" i="49"/>
  <c r="J75" i="49"/>
  <c r="N96" i="49"/>
  <c r="K57" i="49"/>
  <c r="J84" i="49"/>
  <c r="H68" i="49"/>
  <c r="H13" i="49"/>
  <c r="H9" i="49"/>
  <c r="M46" i="49"/>
  <c r="L73" i="49"/>
  <c r="K130" i="49"/>
  <c r="L130" i="49" s="1"/>
  <c r="M130" i="49" s="1"/>
  <c r="N130" i="49" s="1"/>
  <c r="K113" i="49"/>
  <c r="K114" i="49" s="1"/>
  <c r="J87" i="49"/>
  <c r="I345" i="49"/>
  <c r="M345" i="49"/>
  <c r="G8" i="49"/>
  <c r="K345" i="49"/>
  <c r="L345" i="49"/>
  <c r="J85" i="49"/>
  <c r="H74" i="49"/>
  <c r="H72" i="49" s="1"/>
  <c r="K73" i="49"/>
  <c r="J116" i="49"/>
  <c r="J117" i="49" s="1"/>
  <c r="K103" i="49"/>
  <c r="H52" i="49"/>
  <c r="G79" i="49"/>
  <c r="K85" i="49"/>
  <c r="H70" i="49"/>
  <c r="H11" i="49"/>
  <c r="J345" i="49"/>
  <c r="G81" i="49"/>
  <c r="J59" i="49"/>
  <c r="I86" i="49"/>
  <c r="K56" i="49"/>
  <c r="J83" i="49"/>
  <c r="J8" i="52" l="1"/>
  <c r="H67" i="51"/>
  <c r="G67" i="51"/>
  <c r="M77" i="50"/>
  <c r="K82" i="52"/>
  <c r="J82" i="52"/>
  <c r="H67" i="52"/>
  <c r="M78" i="52"/>
  <c r="M77" i="52" s="1"/>
  <c r="G82" i="50"/>
  <c r="M82" i="50"/>
  <c r="K72" i="51"/>
  <c r="I87" i="51"/>
  <c r="J82" i="51"/>
  <c r="L82" i="52"/>
  <c r="I72" i="49"/>
  <c r="G87" i="50"/>
  <c r="K87" i="50"/>
  <c r="H87" i="50"/>
  <c r="N82" i="50"/>
  <c r="P82" i="50"/>
  <c r="I82" i="51"/>
  <c r="J87" i="51"/>
  <c r="G82" i="51"/>
  <c r="G66" i="51" s="1"/>
  <c r="M82" i="52"/>
  <c r="G67" i="52"/>
  <c r="L61" i="52"/>
  <c r="K88" i="52"/>
  <c r="L68" i="52"/>
  <c r="L13" i="52"/>
  <c r="L9" i="52"/>
  <c r="H82" i="51"/>
  <c r="J146" i="52"/>
  <c r="K146" i="52" s="1"/>
  <c r="L146" i="52" s="1"/>
  <c r="M146" i="52" s="1"/>
  <c r="J118" i="52"/>
  <c r="J119" i="52" s="1"/>
  <c r="L131" i="52"/>
  <c r="M131" i="52" s="1"/>
  <c r="N131" i="52" s="1"/>
  <c r="O131" i="52" s="1"/>
  <c r="L113" i="52"/>
  <c r="L114" i="52" s="1"/>
  <c r="N63" i="52"/>
  <c r="M90" i="52"/>
  <c r="K49" i="52"/>
  <c r="J76" i="52"/>
  <c r="J72" i="52" s="1"/>
  <c r="Q62" i="52"/>
  <c r="Q89" i="52" s="1"/>
  <c r="P89" i="52"/>
  <c r="L71" i="52"/>
  <c r="L12" i="52"/>
  <c r="K8" i="52"/>
  <c r="O82" i="50"/>
  <c r="H82" i="50"/>
  <c r="K72" i="50"/>
  <c r="O77" i="50"/>
  <c r="K77" i="51"/>
  <c r="L77" i="50"/>
  <c r="J77" i="51"/>
  <c r="K64" i="52"/>
  <c r="J91" i="52"/>
  <c r="J87" i="52" s="1"/>
  <c r="K116" i="52"/>
  <c r="K117" i="52" s="1"/>
  <c r="L103" i="52"/>
  <c r="O56" i="52"/>
  <c r="N83" i="52"/>
  <c r="H72" i="52"/>
  <c r="M17" i="52"/>
  <c r="M14" i="52"/>
  <c r="N1" i="52"/>
  <c r="M15" i="52"/>
  <c r="M16" i="52"/>
  <c r="M96" i="52"/>
  <c r="G72" i="52"/>
  <c r="G66" i="52" s="1"/>
  <c r="O51" i="52"/>
  <c r="N78" i="52"/>
  <c r="N77" i="52" s="1"/>
  <c r="L46" i="52"/>
  <c r="K73" i="52"/>
  <c r="M111" i="52"/>
  <c r="M112" i="52" s="1"/>
  <c r="N102" i="52"/>
  <c r="Q58" i="52"/>
  <c r="Q85" i="52" s="1"/>
  <c r="P85" i="52"/>
  <c r="G67" i="50"/>
  <c r="H87" i="51"/>
  <c r="I72" i="52"/>
  <c r="J43" i="52"/>
  <c r="I70" i="52"/>
  <c r="I67" i="52" s="1"/>
  <c r="M47" i="52"/>
  <c r="L74" i="52"/>
  <c r="L69" i="52"/>
  <c r="L10" i="52"/>
  <c r="L11" i="52"/>
  <c r="O57" i="52"/>
  <c r="N84" i="52"/>
  <c r="J71" i="51"/>
  <c r="J12" i="51"/>
  <c r="L131" i="51"/>
  <c r="M131" i="51" s="1"/>
  <c r="N131" i="51" s="1"/>
  <c r="O131" i="51" s="1"/>
  <c r="L113" i="51"/>
  <c r="L114" i="51" s="1"/>
  <c r="M96" i="51"/>
  <c r="K82" i="50"/>
  <c r="J68" i="51"/>
  <c r="J9" i="51"/>
  <c r="J13" i="51"/>
  <c r="N59" i="51"/>
  <c r="M86" i="51"/>
  <c r="I8" i="51"/>
  <c r="Q63" i="51"/>
  <c r="Q90" i="51" s="1"/>
  <c r="P90" i="51"/>
  <c r="O56" i="51"/>
  <c r="N83" i="51"/>
  <c r="N53" i="51"/>
  <c r="M80" i="51"/>
  <c r="I82" i="50"/>
  <c r="J72" i="50"/>
  <c r="L82" i="50"/>
  <c r="K16" i="51"/>
  <c r="L1" i="51"/>
  <c r="K17" i="51"/>
  <c r="K15" i="51"/>
  <c r="K14" i="51"/>
  <c r="M52" i="51"/>
  <c r="L79" i="51"/>
  <c r="L77" i="51" s="1"/>
  <c r="M47" i="51"/>
  <c r="L74" i="51"/>
  <c r="K116" i="51"/>
  <c r="K117" i="51" s="1"/>
  <c r="L103" i="51"/>
  <c r="M48" i="51"/>
  <c r="L75" i="51"/>
  <c r="I67" i="51"/>
  <c r="L57" i="51"/>
  <c r="K84" i="51"/>
  <c r="K82" i="51" s="1"/>
  <c r="J69" i="51"/>
  <c r="J10" i="51"/>
  <c r="L62" i="51"/>
  <c r="K89" i="51"/>
  <c r="K87" i="51" s="1"/>
  <c r="J11" i="51"/>
  <c r="J70" i="51"/>
  <c r="O61" i="51"/>
  <c r="N88" i="51"/>
  <c r="J118" i="51"/>
  <c r="J119" i="51" s="1"/>
  <c r="J146" i="51"/>
  <c r="K146" i="51" s="1"/>
  <c r="L146" i="51" s="1"/>
  <c r="M146" i="51" s="1"/>
  <c r="M111" i="51"/>
  <c r="M112" i="51" s="1"/>
  <c r="N102" i="51"/>
  <c r="H8" i="49"/>
  <c r="I68" i="50"/>
  <c r="I13" i="50"/>
  <c r="I9" i="50"/>
  <c r="I10" i="50"/>
  <c r="I69" i="50"/>
  <c r="I87" i="50"/>
  <c r="I128" i="50"/>
  <c r="J128" i="50" s="1"/>
  <c r="K128" i="50" s="1"/>
  <c r="L128" i="50" s="1"/>
  <c r="I113" i="50"/>
  <c r="I114" i="50" s="1"/>
  <c r="H67" i="50"/>
  <c r="I82" i="49"/>
  <c r="I70" i="50"/>
  <c r="I11" i="50"/>
  <c r="N96" i="50"/>
  <c r="J87" i="50"/>
  <c r="J82" i="50"/>
  <c r="P46" i="50"/>
  <c r="O73" i="50"/>
  <c r="J15" i="50"/>
  <c r="K1" i="50"/>
  <c r="J14" i="50"/>
  <c r="J17" i="50"/>
  <c r="J16" i="50"/>
  <c r="J118" i="50"/>
  <c r="J119" i="50" s="1"/>
  <c r="J146" i="50"/>
  <c r="K146" i="50" s="1"/>
  <c r="L146" i="50" s="1"/>
  <c r="M146" i="50" s="1"/>
  <c r="J111" i="50"/>
  <c r="J112" i="50" s="1"/>
  <c r="K102" i="50"/>
  <c r="M47" i="50"/>
  <c r="L74" i="50"/>
  <c r="L72" i="50" s="1"/>
  <c r="M61" i="50"/>
  <c r="L88" i="50"/>
  <c r="L87" i="50" s="1"/>
  <c r="G77" i="49"/>
  <c r="G66" i="49" s="1"/>
  <c r="G98" i="49" s="1"/>
  <c r="K87" i="49"/>
  <c r="I71" i="50"/>
  <c r="I12" i="50"/>
  <c r="L103" i="50"/>
  <c r="K116" i="50"/>
  <c r="K117" i="50" s="1"/>
  <c r="Q51" i="50"/>
  <c r="Q78" i="50" s="1"/>
  <c r="Q77" i="50" s="1"/>
  <c r="P78" i="50"/>
  <c r="P77" i="50" s="1"/>
  <c r="H8" i="50"/>
  <c r="J146" i="49"/>
  <c r="K146" i="49" s="1"/>
  <c r="L146" i="49" s="1"/>
  <c r="M146" i="49" s="1"/>
  <c r="J118" i="49"/>
  <c r="J119" i="49" s="1"/>
  <c r="M73" i="49"/>
  <c r="N46" i="49"/>
  <c r="J78" i="49"/>
  <c r="K51" i="49"/>
  <c r="J17" i="49"/>
  <c r="J16" i="49"/>
  <c r="K1" i="49"/>
  <c r="J14" i="49"/>
  <c r="J15" i="49"/>
  <c r="I81" i="49"/>
  <c r="J54" i="49"/>
  <c r="M76" i="49"/>
  <c r="N49" i="49"/>
  <c r="I53" i="49"/>
  <c r="H80" i="49"/>
  <c r="L56" i="49"/>
  <c r="K83" i="49"/>
  <c r="L57" i="49"/>
  <c r="K84" i="49"/>
  <c r="N61" i="49"/>
  <c r="M88" i="49"/>
  <c r="I70" i="49"/>
  <c r="I11" i="49"/>
  <c r="N58" i="49"/>
  <c r="M85" i="49"/>
  <c r="I52" i="49"/>
  <c r="H79" i="49"/>
  <c r="H77" i="49" s="1"/>
  <c r="K75" i="49"/>
  <c r="L48" i="49"/>
  <c r="M111" i="49"/>
  <c r="M112" i="49" s="1"/>
  <c r="N102" i="49"/>
  <c r="M63" i="49"/>
  <c r="L90" i="49"/>
  <c r="I12" i="49"/>
  <c r="I71" i="49"/>
  <c r="I69" i="49"/>
  <c r="I10" i="49"/>
  <c r="K47" i="49"/>
  <c r="J74" i="49"/>
  <c r="J72" i="49" s="1"/>
  <c r="K59" i="49"/>
  <c r="J86" i="49"/>
  <c r="J82" i="49" s="1"/>
  <c r="K116" i="49"/>
  <c r="K117" i="49" s="1"/>
  <c r="L103" i="49"/>
  <c r="H67" i="49"/>
  <c r="O96" i="49"/>
  <c r="M62" i="49"/>
  <c r="L89" i="49"/>
  <c r="L131" i="49"/>
  <c r="M131" i="49" s="1"/>
  <c r="N131" i="49" s="1"/>
  <c r="O131" i="49" s="1"/>
  <c r="L113" i="49"/>
  <c r="L114" i="49" s="1"/>
  <c r="I68" i="49"/>
  <c r="I9" i="49"/>
  <c r="I13" i="49"/>
  <c r="N64" i="49"/>
  <c r="M91" i="49"/>
  <c r="G97" i="49" l="1"/>
  <c r="G180" i="49" s="1"/>
  <c r="H66" i="50"/>
  <c r="H97" i="50" s="1"/>
  <c r="G66" i="50"/>
  <c r="G97" i="50" s="1"/>
  <c r="G122" i="50" s="1"/>
  <c r="H66" i="52"/>
  <c r="H98" i="52" s="1"/>
  <c r="I66" i="51"/>
  <c r="I97" i="51" s="1"/>
  <c r="I66" i="52"/>
  <c r="I98" i="52" s="1"/>
  <c r="G97" i="51"/>
  <c r="G203" i="51" s="1"/>
  <c r="G98" i="51"/>
  <c r="G194" i="51" s="1"/>
  <c r="H66" i="51"/>
  <c r="H97" i="51" s="1"/>
  <c r="N82" i="52"/>
  <c r="G98" i="52"/>
  <c r="G97" i="52"/>
  <c r="M69" i="52"/>
  <c r="M10" i="52"/>
  <c r="K147" i="52"/>
  <c r="L147" i="52" s="1"/>
  <c r="M147" i="52" s="1"/>
  <c r="N147" i="52" s="1"/>
  <c r="K118" i="52"/>
  <c r="K119" i="52" s="1"/>
  <c r="L49" i="52"/>
  <c r="K76" i="52"/>
  <c r="K72" i="52" s="1"/>
  <c r="N47" i="52"/>
  <c r="M74" i="52"/>
  <c r="M132" i="52"/>
  <c r="N132" i="52" s="1"/>
  <c r="O132" i="52" s="1"/>
  <c r="P132" i="52" s="1"/>
  <c r="M113" i="52"/>
  <c r="M114" i="52" s="1"/>
  <c r="N14" i="52"/>
  <c r="N15" i="52"/>
  <c r="N17" i="52"/>
  <c r="N16" i="52"/>
  <c r="O1" i="52"/>
  <c r="L8" i="52"/>
  <c r="M61" i="52"/>
  <c r="L88" i="52"/>
  <c r="G98" i="50"/>
  <c r="G194" i="50" s="1"/>
  <c r="N96" i="52"/>
  <c r="M68" i="52"/>
  <c r="M13" i="52"/>
  <c r="M9" i="52"/>
  <c r="P56" i="52"/>
  <c r="O83" i="52"/>
  <c r="L64" i="52"/>
  <c r="K91" i="52"/>
  <c r="K87" i="52" s="1"/>
  <c r="O63" i="52"/>
  <c r="N90" i="52"/>
  <c r="N111" i="52"/>
  <c r="N112" i="52" s="1"/>
  <c r="O102" i="52"/>
  <c r="P57" i="52"/>
  <c r="O84" i="52"/>
  <c r="K43" i="52"/>
  <c r="J70" i="52"/>
  <c r="J67" i="52" s="1"/>
  <c r="J66" i="52" s="1"/>
  <c r="M46" i="52"/>
  <c r="L73" i="52"/>
  <c r="P51" i="52"/>
  <c r="O78" i="52"/>
  <c r="O77" i="52" s="1"/>
  <c r="M11" i="52"/>
  <c r="M12" i="52"/>
  <c r="M71" i="52"/>
  <c r="L116" i="52"/>
  <c r="L117" i="52" s="1"/>
  <c r="M103" i="52"/>
  <c r="L116" i="51"/>
  <c r="L117" i="51" s="1"/>
  <c r="M103" i="51"/>
  <c r="J67" i="51"/>
  <c r="J66" i="51" s="1"/>
  <c r="N96" i="51"/>
  <c r="I67" i="49"/>
  <c r="K147" i="51"/>
  <c r="L147" i="51" s="1"/>
  <c r="M147" i="51" s="1"/>
  <c r="N147" i="51" s="1"/>
  <c r="K118" i="51"/>
  <c r="K119" i="51" s="1"/>
  <c r="K12" i="51"/>
  <c r="K71" i="51"/>
  <c r="O53" i="51"/>
  <c r="N80" i="51"/>
  <c r="O59" i="51"/>
  <c r="N86" i="51"/>
  <c r="L87" i="49"/>
  <c r="N111" i="51"/>
  <c r="N112" i="51" s="1"/>
  <c r="O102" i="51"/>
  <c r="L72" i="51"/>
  <c r="N52" i="51"/>
  <c r="M79" i="51"/>
  <c r="M77" i="51" s="1"/>
  <c r="L17" i="51"/>
  <c r="L14" i="51"/>
  <c r="M1" i="51"/>
  <c r="L15" i="51"/>
  <c r="L16" i="51"/>
  <c r="K69" i="51"/>
  <c r="K10" i="51"/>
  <c r="M132" i="51"/>
  <c r="N132" i="51" s="1"/>
  <c r="O132" i="51" s="1"/>
  <c r="P132" i="51" s="1"/>
  <c r="M113" i="51"/>
  <c r="M114" i="51" s="1"/>
  <c r="P61" i="51"/>
  <c r="O88" i="51"/>
  <c r="M62" i="51"/>
  <c r="L89" i="51"/>
  <c r="L87" i="51" s="1"/>
  <c r="M57" i="51"/>
  <c r="L84" i="51"/>
  <c r="L82" i="51" s="1"/>
  <c r="N48" i="51"/>
  <c r="M75" i="51"/>
  <c r="N47" i="51"/>
  <c r="M74" i="51"/>
  <c r="K68" i="51"/>
  <c r="K13" i="51"/>
  <c r="K9" i="51"/>
  <c r="K70" i="51"/>
  <c r="K11" i="51"/>
  <c r="P56" i="51"/>
  <c r="O83" i="51"/>
  <c r="J8" i="51"/>
  <c r="N61" i="50"/>
  <c r="M88" i="50"/>
  <c r="M87" i="50" s="1"/>
  <c r="L102" i="50"/>
  <c r="K111" i="50"/>
  <c r="K112" i="50" s="1"/>
  <c r="J69" i="50"/>
  <c r="J10" i="50"/>
  <c r="I67" i="50"/>
  <c r="I66" i="50" s="1"/>
  <c r="K118" i="50"/>
  <c r="K119" i="50" s="1"/>
  <c r="K147" i="50"/>
  <c r="L147" i="50" s="1"/>
  <c r="M147" i="50" s="1"/>
  <c r="N147" i="50" s="1"/>
  <c r="J71" i="50"/>
  <c r="J12" i="50"/>
  <c r="H66" i="49"/>
  <c r="H97" i="49" s="1"/>
  <c r="L116" i="50"/>
  <c r="L117" i="50" s="1"/>
  <c r="M103" i="50"/>
  <c r="J68" i="50"/>
  <c r="J13" i="50"/>
  <c r="J9" i="50"/>
  <c r="Q46" i="50"/>
  <c r="Q73" i="50" s="1"/>
  <c r="P73" i="50"/>
  <c r="I8" i="50"/>
  <c r="J11" i="50"/>
  <c r="J70" i="50"/>
  <c r="J129" i="50"/>
  <c r="K129" i="50" s="1"/>
  <c r="L129" i="50" s="1"/>
  <c r="M129" i="50" s="1"/>
  <c r="J113" i="50"/>
  <c r="J114" i="50" s="1"/>
  <c r="N47" i="50"/>
  <c r="M74" i="50"/>
  <c r="M72" i="50" s="1"/>
  <c r="K17" i="50"/>
  <c r="K16" i="50"/>
  <c r="K15" i="50"/>
  <c r="K14" i="50"/>
  <c r="L1" i="50"/>
  <c r="O96" i="50"/>
  <c r="N62" i="49"/>
  <c r="M89" i="49"/>
  <c r="L75" i="49"/>
  <c r="M48" i="49"/>
  <c r="J53" i="49"/>
  <c r="I80" i="49"/>
  <c r="J70" i="49"/>
  <c r="J11" i="49"/>
  <c r="O64" i="49"/>
  <c r="N91" i="49"/>
  <c r="L59" i="49"/>
  <c r="K86" i="49"/>
  <c r="K82" i="49" s="1"/>
  <c r="N63" i="49"/>
  <c r="M90" i="49"/>
  <c r="O58" i="49"/>
  <c r="N85" i="49"/>
  <c r="O61" i="49"/>
  <c r="N88" i="49"/>
  <c r="O49" i="49"/>
  <c r="N76" i="49"/>
  <c r="J69" i="49"/>
  <c r="J10" i="49"/>
  <c r="J71" i="49"/>
  <c r="J12" i="49"/>
  <c r="N73" i="49"/>
  <c r="O46" i="49"/>
  <c r="P96" i="49"/>
  <c r="M103" i="49"/>
  <c r="L116" i="49"/>
  <c r="L117" i="49" s="1"/>
  <c r="N111" i="49"/>
  <c r="N112" i="49" s="1"/>
  <c r="O102" i="49"/>
  <c r="M56" i="49"/>
  <c r="L83" i="49"/>
  <c r="J13" i="49"/>
  <c r="J9" i="49"/>
  <c r="J68" i="49"/>
  <c r="G193" i="49"/>
  <c r="G203" i="49"/>
  <c r="I8" i="49"/>
  <c r="K147" i="49"/>
  <c r="L147" i="49" s="1"/>
  <c r="M147" i="49" s="1"/>
  <c r="N147" i="49" s="1"/>
  <c r="K118" i="49"/>
  <c r="K119" i="49" s="1"/>
  <c r="K74" i="49"/>
  <c r="K72" i="49" s="1"/>
  <c r="L47" i="49"/>
  <c r="M132" i="49"/>
  <c r="N132" i="49" s="1"/>
  <c r="O132" i="49" s="1"/>
  <c r="P132" i="49" s="1"/>
  <c r="M113" i="49"/>
  <c r="M114" i="49" s="1"/>
  <c r="J52" i="49"/>
  <c r="I79" i="49"/>
  <c r="M57" i="49"/>
  <c r="L84" i="49"/>
  <c r="K54" i="49"/>
  <c r="J81" i="49"/>
  <c r="K17" i="49"/>
  <c r="K14" i="49"/>
  <c r="K16" i="49"/>
  <c r="L1" i="49"/>
  <c r="K15" i="49"/>
  <c r="L51" i="49"/>
  <c r="K78" i="49"/>
  <c r="G204" i="49"/>
  <c r="G194" i="49"/>
  <c r="G139" i="49"/>
  <c r="H98" i="50" l="1"/>
  <c r="G122" i="49"/>
  <c r="H123" i="49" s="1"/>
  <c r="I124" i="49" s="1"/>
  <c r="G193" i="50"/>
  <c r="G197" i="50" s="1"/>
  <c r="G298" i="50" s="1"/>
  <c r="G342" i="50" s="1"/>
  <c r="G372" i="50" s="1"/>
  <c r="G193" i="51"/>
  <c r="G197" i="51" s="1"/>
  <c r="G298" i="51" s="1"/>
  <c r="G300" i="51" s="1"/>
  <c r="G203" i="50"/>
  <c r="G122" i="51"/>
  <c r="H123" i="51" s="1"/>
  <c r="I124" i="51" s="1"/>
  <c r="I97" i="52"/>
  <c r="I180" i="52" s="1"/>
  <c r="H97" i="52"/>
  <c r="H193" i="52" s="1"/>
  <c r="G180" i="50"/>
  <c r="G139" i="51"/>
  <c r="H140" i="51" s="1"/>
  <c r="I141" i="51" s="1"/>
  <c r="M72" i="51"/>
  <c r="I98" i="51"/>
  <c r="I194" i="51" s="1"/>
  <c r="G139" i="50"/>
  <c r="G158" i="50" s="1"/>
  <c r="J8" i="50"/>
  <c r="G204" i="51"/>
  <c r="G207" i="51" s="1"/>
  <c r="G315" i="51" s="1"/>
  <c r="G180" i="51"/>
  <c r="G204" i="50"/>
  <c r="G207" i="50" s="1"/>
  <c r="G315" i="50" s="1"/>
  <c r="H98" i="51"/>
  <c r="H194" i="51" s="1"/>
  <c r="O82" i="52"/>
  <c r="H98" i="49"/>
  <c r="H204" i="49" s="1"/>
  <c r="K67" i="51"/>
  <c r="K66" i="51" s="1"/>
  <c r="K97" i="51" s="1"/>
  <c r="N10" i="52"/>
  <c r="N69" i="52"/>
  <c r="Q51" i="52"/>
  <c r="Q78" i="52" s="1"/>
  <c r="Q77" i="52" s="1"/>
  <c r="P78" i="52"/>
  <c r="P77" i="52" s="1"/>
  <c r="L43" i="52"/>
  <c r="K70" i="52"/>
  <c r="K67" i="52" s="1"/>
  <c r="K66" i="52" s="1"/>
  <c r="I194" i="52"/>
  <c r="I139" i="52"/>
  <c r="I204" i="52"/>
  <c r="O15" i="52"/>
  <c r="O16" i="52"/>
  <c r="P1" i="52"/>
  <c r="O14" i="52"/>
  <c r="O17" i="52"/>
  <c r="N68" i="52"/>
  <c r="N9" i="52"/>
  <c r="N13" i="52"/>
  <c r="O47" i="52"/>
  <c r="N74" i="52"/>
  <c r="H139" i="52"/>
  <c r="H204" i="52"/>
  <c r="H194" i="52"/>
  <c r="N103" i="52"/>
  <c r="M116" i="52"/>
  <c r="M117" i="52" s="1"/>
  <c r="P63" i="52"/>
  <c r="O90" i="52"/>
  <c r="Q56" i="52"/>
  <c r="Q83" i="52" s="1"/>
  <c r="P83" i="52"/>
  <c r="N11" i="52"/>
  <c r="G193" i="52"/>
  <c r="G203" i="52"/>
  <c r="G122" i="52"/>
  <c r="G180" i="52"/>
  <c r="J97" i="52"/>
  <c r="J98" i="52"/>
  <c r="N133" i="52"/>
  <c r="O133" i="52" s="1"/>
  <c r="P133" i="52" s="1"/>
  <c r="Q133" i="52" s="1"/>
  <c r="N113" i="52"/>
  <c r="N114" i="52" s="1"/>
  <c r="M64" i="52"/>
  <c r="L91" i="52"/>
  <c r="L87" i="52" s="1"/>
  <c r="L148" i="52"/>
  <c r="M148" i="52" s="1"/>
  <c r="N148" i="52" s="1"/>
  <c r="O148" i="52" s="1"/>
  <c r="L118" i="52"/>
  <c r="L119" i="52" s="1"/>
  <c r="N46" i="52"/>
  <c r="M73" i="52"/>
  <c r="Q57" i="52"/>
  <c r="Q84" i="52" s="1"/>
  <c r="P84" i="52"/>
  <c r="O111" i="52"/>
  <c r="O112" i="52" s="1"/>
  <c r="P102" i="52"/>
  <c r="M8" i="52"/>
  <c r="O96" i="52"/>
  <c r="N61" i="52"/>
  <c r="M88" i="52"/>
  <c r="N71" i="52"/>
  <c r="N12" i="52"/>
  <c r="M49" i="52"/>
  <c r="L76" i="52"/>
  <c r="L72" i="52" s="1"/>
  <c r="G204" i="52"/>
  <c r="G194" i="52"/>
  <c r="G139" i="52"/>
  <c r="L71" i="51"/>
  <c r="L12" i="51"/>
  <c r="M87" i="49"/>
  <c r="L69" i="51"/>
  <c r="L10" i="51"/>
  <c r="O111" i="51"/>
  <c r="O112" i="51" s="1"/>
  <c r="P102" i="51"/>
  <c r="P59" i="51"/>
  <c r="O86" i="51"/>
  <c r="I203" i="51"/>
  <c r="I122" i="51"/>
  <c r="I193" i="51"/>
  <c r="J97" i="51"/>
  <c r="J98" i="51"/>
  <c r="K8" i="51"/>
  <c r="O47" i="51"/>
  <c r="N74" i="51"/>
  <c r="N57" i="51"/>
  <c r="M84" i="51"/>
  <c r="M82" i="51" s="1"/>
  <c r="Q61" i="51"/>
  <c r="Q88" i="51" s="1"/>
  <c r="P88" i="51"/>
  <c r="M14" i="51"/>
  <c r="M15" i="51"/>
  <c r="M16" i="51"/>
  <c r="M17" i="51"/>
  <c r="N1" i="51"/>
  <c r="O52" i="51"/>
  <c r="N79" i="51"/>
  <c r="N77" i="51" s="1"/>
  <c r="N133" i="51"/>
  <c r="O133" i="51" s="1"/>
  <c r="P133" i="51" s="1"/>
  <c r="Q133" i="51" s="1"/>
  <c r="N113" i="51"/>
  <c r="N114" i="51" s="1"/>
  <c r="N103" i="51"/>
  <c r="M116" i="51"/>
  <c r="M117" i="51" s="1"/>
  <c r="H203" i="51"/>
  <c r="H122" i="51"/>
  <c r="H193" i="51"/>
  <c r="O48" i="51"/>
  <c r="N75" i="51"/>
  <c r="N62" i="51"/>
  <c r="M89" i="51"/>
  <c r="M87" i="51" s="1"/>
  <c r="L70" i="51"/>
  <c r="L11" i="51"/>
  <c r="Q56" i="51"/>
  <c r="Q83" i="51" s="1"/>
  <c r="P83" i="51"/>
  <c r="L13" i="51"/>
  <c r="L9" i="51"/>
  <c r="L68" i="51"/>
  <c r="P53" i="51"/>
  <c r="O80" i="51"/>
  <c r="O96" i="51"/>
  <c r="L148" i="51"/>
  <c r="M148" i="51" s="1"/>
  <c r="N148" i="51" s="1"/>
  <c r="O148" i="51" s="1"/>
  <c r="L118" i="51"/>
  <c r="L119" i="51" s="1"/>
  <c r="K68" i="50"/>
  <c r="K13" i="50"/>
  <c r="K9" i="50"/>
  <c r="J67" i="49"/>
  <c r="K69" i="50"/>
  <c r="K10" i="50"/>
  <c r="O47" i="50"/>
  <c r="N74" i="50"/>
  <c r="N72" i="50" s="1"/>
  <c r="H203" i="50"/>
  <c r="H180" i="50"/>
  <c r="H122" i="50"/>
  <c r="H193" i="50"/>
  <c r="L111" i="50"/>
  <c r="L112" i="50" s="1"/>
  <c r="M102" i="50"/>
  <c r="G157" i="50"/>
  <c r="H123" i="50"/>
  <c r="I124" i="50" s="1"/>
  <c r="P96" i="50"/>
  <c r="K70" i="50"/>
  <c r="K11" i="50"/>
  <c r="J67" i="50"/>
  <c r="J66" i="50" s="1"/>
  <c r="L148" i="50"/>
  <c r="M148" i="50" s="1"/>
  <c r="N148" i="50" s="1"/>
  <c r="O148" i="50" s="1"/>
  <c r="L118" i="50"/>
  <c r="L119" i="50" s="1"/>
  <c r="H194" i="50"/>
  <c r="H204" i="50"/>
  <c r="H139" i="50"/>
  <c r="K130" i="50"/>
  <c r="L130" i="50" s="1"/>
  <c r="M130" i="50" s="1"/>
  <c r="N130" i="50" s="1"/>
  <c r="K113" i="50"/>
  <c r="K114" i="50" s="1"/>
  <c r="G207" i="49"/>
  <c r="G315" i="49" s="1"/>
  <c r="G343" i="49" s="1"/>
  <c r="G373" i="49" s="1"/>
  <c r="L17" i="50"/>
  <c r="L16" i="50"/>
  <c r="L15" i="50"/>
  <c r="L14" i="50"/>
  <c r="M1" i="50"/>
  <c r="K71" i="50"/>
  <c r="K12" i="50"/>
  <c r="M116" i="50"/>
  <c r="M117" i="50" s="1"/>
  <c r="N103" i="50"/>
  <c r="I98" i="50"/>
  <c r="I97" i="50"/>
  <c r="O61" i="50"/>
  <c r="N88" i="50"/>
  <c r="N87" i="50" s="1"/>
  <c r="K11" i="49"/>
  <c r="K70" i="49"/>
  <c r="L54" i="49"/>
  <c r="K81" i="49"/>
  <c r="J79" i="49"/>
  <c r="K52" i="49"/>
  <c r="L148" i="49"/>
  <c r="M148" i="49" s="1"/>
  <c r="N148" i="49" s="1"/>
  <c r="O148" i="49" s="1"/>
  <c r="L118" i="49"/>
  <c r="L119" i="49" s="1"/>
  <c r="P46" i="49"/>
  <c r="O73" i="49"/>
  <c r="P58" i="49"/>
  <c r="O85" i="49"/>
  <c r="M59" i="49"/>
  <c r="L86" i="49"/>
  <c r="L82" i="49" s="1"/>
  <c r="H193" i="49"/>
  <c r="H122" i="49"/>
  <c r="H203" i="49"/>
  <c r="G158" i="49"/>
  <c r="H140" i="49"/>
  <c r="I141" i="49" s="1"/>
  <c r="M51" i="49"/>
  <c r="L78" i="49"/>
  <c r="K68" i="49"/>
  <c r="K13" i="49"/>
  <c r="K9" i="49"/>
  <c r="G157" i="49"/>
  <c r="N56" i="49"/>
  <c r="M83" i="49"/>
  <c r="N103" i="49"/>
  <c r="M116" i="49"/>
  <c r="M117" i="49" s="1"/>
  <c r="N48" i="49"/>
  <c r="M75" i="49"/>
  <c r="K10" i="49"/>
  <c r="K69" i="49"/>
  <c r="K12" i="49"/>
  <c r="K71" i="49"/>
  <c r="N57" i="49"/>
  <c r="M84" i="49"/>
  <c r="J8" i="49"/>
  <c r="O111" i="49"/>
  <c r="O112" i="49" s="1"/>
  <c r="P102" i="49"/>
  <c r="P61" i="49"/>
  <c r="O88" i="49"/>
  <c r="O63" i="49"/>
  <c r="N90" i="49"/>
  <c r="P64" i="49"/>
  <c r="O91" i="49"/>
  <c r="O62" i="49"/>
  <c r="N89" i="49"/>
  <c r="N87" i="49" s="1"/>
  <c r="L17" i="49"/>
  <c r="L14" i="49"/>
  <c r="L15" i="49"/>
  <c r="L16" i="49"/>
  <c r="M1" i="49"/>
  <c r="I77" i="49"/>
  <c r="I66" i="49" s="1"/>
  <c r="M47" i="49"/>
  <c r="L74" i="49"/>
  <c r="L72" i="49" s="1"/>
  <c r="G197" i="49"/>
  <c r="G298" i="49" s="1"/>
  <c r="N133" i="49"/>
  <c r="O133" i="49" s="1"/>
  <c r="P133" i="49" s="1"/>
  <c r="Q133" i="49" s="1"/>
  <c r="N113" i="49"/>
  <c r="N114" i="49" s="1"/>
  <c r="Q96" i="49"/>
  <c r="P49" i="49"/>
  <c r="O76" i="49"/>
  <c r="K53" i="49"/>
  <c r="J80" i="49"/>
  <c r="H47" i="54"/>
  <c r="H48" i="54"/>
  <c r="I122" i="52" l="1"/>
  <c r="J123" i="52" s="1"/>
  <c r="K124" i="52" s="1"/>
  <c r="H140" i="50"/>
  <c r="I141" i="50" s="1"/>
  <c r="H180" i="52"/>
  <c r="G157" i="51"/>
  <c r="I193" i="52"/>
  <c r="I197" i="52" s="1"/>
  <c r="I298" i="52" s="1"/>
  <c r="I300" i="52" s="1"/>
  <c r="H204" i="51"/>
  <c r="H207" i="51" s="1"/>
  <c r="H315" i="51" s="1"/>
  <c r="H343" i="51" s="1"/>
  <c r="H373" i="51" s="1"/>
  <c r="H122" i="52"/>
  <c r="I123" i="52" s="1"/>
  <c r="J124" i="52" s="1"/>
  <c r="H194" i="49"/>
  <c r="H197" i="49" s="1"/>
  <c r="H298" i="49" s="1"/>
  <c r="I204" i="51"/>
  <c r="I207" i="51" s="1"/>
  <c r="I315" i="51" s="1"/>
  <c r="I180" i="51"/>
  <c r="H203" i="52"/>
  <c r="H207" i="52" s="1"/>
  <c r="H315" i="52" s="1"/>
  <c r="H317" i="52" s="1"/>
  <c r="H139" i="49"/>
  <c r="I140" i="49" s="1"/>
  <c r="J141" i="49" s="1"/>
  <c r="H180" i="49"/>
  <c r="I203" i="52"/>
  <c r="I207" i="52" s="1"/>
  <c r="I315" i="52" s="1"/>
  <c r="G317" i="50"/>
  <c r="G343" i="50"/>
  <c r="G373" i="50" s="1"/>
  <c r="K98" i="51"/>
  <c r="K204" i="51" s="1"/>
  <c r="G158" i="51"/>
  <c r="I139" i="51"/>
  <c r="J140" i="51" s="1"/>
  <c r="K141" i="51" s="1"/>
  <c r="H197" i="50"/>
  <c r="H298" i="50" s="1"/>
  <c r="H342" i="50" s="1"/>
  <c r="H372" i="50" s="1"/>
  <c r="G342" i="51"/>
  <c r="G372" i="51" s="1"/>
  <c r="G207" i="52"/>
  <c r="G315" i="52" s="1"/>
  <c r="G317" i="52" s="1"/>
  <c r="G159" i="50"/>
  <c r="G166" i="50" s="1"/>
  <c r="L67" i="51"/>
  <c r="L66" i="51" s="1"/>
  <c r="L98" i="51" s="1"/>
  <c r="H139" i="51"/>
  <c r="H158" i="51" s="1"/>
  <c r="H180" i="51"/>
  <c r="G317" i="49"/>
  <c r="H197" i="52"/>
  <c r="H298" i="52" s="1"/>
  <c r="H342" i="52" s="1"/>
  <c r="H372" i="52" s="1"/>
  <c r="O11" i="52"/>
  <c r="N49" i="52"/>
  <c r="M76" i="52"/>
  <c r="M72" i="52" s="1"/>
  <c r="Q63" i="52"/>
  <c r="Q90" i="52" s="1"/>
  <c r="P90" i="52"/>
  <c r="P47" i="52"/>
  <c r="O74" i="52"/>
  <c r="O10" i="52"/>
  <c r="O69" i="52"/>
  <c r="G300" i="50"/>
  <c r="P96" i="52"/>
  <c r="O134" i="52"/>
  <c r="P134" i="52" s="1"/>
  <c r="Q134" i="52" s="1"/>
  <c r="O113" i="52"/>
  <c r="O114" i="52" s="1"/>
  <c r="O46" i="52"/>
  <c r="N73" i="52"/>
  <c r="N64" i="52"/>
  <c r="M91" i="52"/>
  <c r="M87" i="52" s="1"/>
  <c r="J203" i="52"/>
  <c r="J180" i="52"/>
  <c r="J122" i="52"/>
  <c r="J193" i="52"/>
  <c r="G197" i="52"/>
  <c r="G298" i="52" s="1"/>
  <c r="P82" i="52"/>
  <c r="O68" i="52"/>
  <c r="O13" i="52"/>
  <c r="O9" i="52"/>
  <c r="K97" i="52"/>
  <c r="K98" i="52"/>
  <c r="H123" i="52"/>
  <c r="I124" i="52" s="1"/>
  <c r="G157" i="52"/>
  <c r="O103" i="52"/>
  <c r="N116" i="52"/>
  <c r="N117" i="52" s="1"/>
  <c r="J140" i="52"/>
  <c r="K141" i="52" s="1"/>
  <c r="G158" i="52"/>
  <c r="H140" i="52"/>
  <c r="I141" i="52" s="1"/>
  <c r="O61" i="52"/>
  <c r="N88" i="52"/>
  <c r="P111" i="52"/>
  <c r="P112" i="52" s="1"/>
  <c r="Q102" i="52"/>
  <c r="Q111" i="52" s="1"/>
  <c r="Q112" i="52" s="1"/>
  <c r="J139" i="52"/>
  <c r="J204" i="52"/>
  <c r="J194" i="52"/>
  <c r="O12" i="52"/>
  <c r="O71" i="52"/>
  <c r="Q82" i="52"/>
  <c r="M149" i="52"/>
  <c r="N149" i="52" s="1"/>
  <c r="O149" i="52" s="1"/>
  <c r="P149" i="52" s="1"/>
  <c r="M118" i="52"/>
  <c r="M119" i="52" s="1"/>
  <c r="I140" i="52"/>
  <c r="J141" i="52" s="1"/>
  <c r="N8" i="52"/>
  <c r="P16" i="52"/>
  <c r="Q1" i="52"/>
  <c r="P17" i="52"/>
  <c r="P15" i="52"/>
  <c r="P14" i="52"/>
  <c r="M43" i="52"/>
  <c r="L70" i="52"/>
  <c r="L67" i="52" s="1"/>
  <c r="L66" i="52" s="1"/>
  <c r="Q53" i="51"/>
  <c r="Q80" i="51" s="1"/>
  <c r="P80" i="51"/>
  <c r="O62" i="51"/>
  <c r="N89" i="51"/>
  <c r="N87" i="51" s="1"/>
  <c r="K193" i="51"/>
  <c r="K203" i="51"/>
  <c r="K122" i="51"/>
  <c r="O103" i="51"/>
  <c r="N116" i="51"/>
  <c r="N117" i="51" s="1"/>
  <c r="P52" i="51"/>
  <c r="O79" i="51"/>
  <c r="O77" i="51" s="1"/>
  <c r="P96" i="51"/>
  <c r="H197" i="51"/>
  <c r="H298" i="51" s="1"/>
  <c r="N15" i="51"/>
  <c r="N16" i="51"/>
  <c r="O1" i="51"/>
  <c r="N14" i="51"/>
  <c r="N17" i="51"/>
  <c r="M68" i="51"/>
  <c r="M9" i="51"/>
  <c r="M13" i="51"/>
  <c r="J193" i="51"/>
  <c r="J180" i="51"/>
  <c r="J203" i="51"/>
  <c r="J122" i="51"/>
  <c r="O134" i="51"/>
  <c r="P134" i="51" s="1"/>
  <c r="Q134" i="51" s="1"/>
  <c r="O113" i="51"/>
  <c r="O114" i="51" s="1"/>
  <c r="L8" i="51"/>
  <c r="P48" i="51"/>
  <c r="O75" i="51"/>
  <c r="H157" i="51"/>
  <c r="I123" i="51"/>
  <c r="J124" i="51" s="1"/>
  <c r="M71" i="51"/>
  <c r="M12" i="51"/>
  <c r="G343" i="51"/>
  <c r="G373" i="51" s="1"/>
  <c r="G317" i="51"/>
  <c r="O57" i="51"/>
  <c r="N84" i="51"/>
  <c r="N82" i="51" s="1"/>
  <c r="M69" i="51"/>
  <c r="M10" i="51"/>
  <c r="P47" i="51"/>
  <c r="O74" i="51"/>
  <c r="O72" i="51" s="1"/>
  <c r="J139" i="51"/>
  <c r="J194" i="51"/>
  <c r="J204" i="51"/>
  <c r="J123" i="51"/>
  <c r="K124" i="51" s="1"/>
  <c r="P111" i="51"/>
  <c r="P112" i="51" s="1"/>
  <c r="Q102" i="51"/>
  <c r="Q111" i="51" s="1"/>
  <c r="Q112" i="51" s="1"/>
  <c r="H207" i="49"/>
  <c r="H315" i="49" s="1"/>
  <c r="H343" i="49" s="1"/>
  <c r="H373" i="49" s="1"/>
  <c r="M118" i="51"/>
  <c r="M119" i="51" s="1"/>
  <c r="M149" i="51"/>
  <c r="N149" i="51" s="1"/>
  <c r="O149" i="51" s="1"/>
  <c r="P149" i="51" s="1"/>
  <c r="M70" i="51"/>
  <c r="M11" i="51"/>
  <c r="N72" i="51"/>
  <c r="I197" i="51"/>
  <c r="I298" i="51" s="1"/>
  <c r="Q59" i="51"/>
  <c r="Q86" i="51" s="1"/>
  <c r="P86" i="51"/>
  <c r="L69" i="50"/>
  <c r="L10" i="50"/>
  <c r="N116" i="50"/>
  <c r="N117" i="50" s="1"/>
  <c r="O103" i="50"/>
  <c r="L70" i="50"/>
  <c r="L11" i="50"/>
  <c r="H157" i="50"/>
  <c r="I123" i="50"/>
  <c r="J124" i="50" s="1"/>
  <c r="P47" i="50"/>
  <c r="O74" i="50"/>
  <c r="O72" i="50" s="1"/>
  <c r="K8" i="50"/>
  <c r="P61" i="50"/>
  <c r="O88" i="50"/>
  <c r="O87" i="50" s="1"/>
  <c r="M149" i="50"/>
  <c r="N149" i="50" s="1"/>
  <c r="O149" i="50" s="1"/>
  <c r="P149" i="50" s="1"/>
  <c r="M118" i="50"/>
  <c r="M119" i="50" s="1"/>
  <c r="M14" i="50"/>
  <c r="M17" i="50"/>
  <c r="M16" i="50"/>
  <c r="N1" i="50"/>
  <c r="M15" i="50"/>
  <c r="L71" i="50"/>
  <c r="L12" i="50"/>
  <c r="J97" i="50"/>
  <c r="J98" i="50"/>
  <c r="Q96" i="50"/>
  <c r="M111" i="50"/>
  <c r="M112" i="50" s="1"/>
  <c r="N102" i="50"/>
  <c r="I204" i="50"/>
  <c r="I194" i="50"/>
  <c r="I139" i="50"/>
  <c r="I203" i="50"/>
  <c r="I180" i="50"/>
  <c r="I122" i="50"/>
  <c r="I193" i="50"/>
  <c r="L68" i="50"/>
  <c r="L13" i="50"/>
  <c r="L9" i="50"/>
  <c r="I140" i="50"/>
  <c r="J141" i="50" s="1"/>
  <c r="L131" i="50"/>
  <c r="M131" i="50" s="1"/>
  <c r="N131" i="50" s="1"/>
  <c r="O131" i="50" s="1"/>
  <c r="L113" i="50"/>
  <c r="L114" i="50" s="1"/>
  <c r="H207" i="50"/>
  <c r="H315" i="50" s="1"/>
  <c r="K67" i="50"/>
  <c r="K66" i="50" s="1"/>
  <c r="P76" i="49"/>
  <c r="Q49" i="49"/>
  <c r="Q76" i="49" s="1"/>
  <c r="I97" i="49"/>
  <c r="I98" i="49"/>
  <c r="L9" i="49"/>
  <c r="L13" i="49"/>
  <c r="L68" i="49"/>
  <c r="O57" i="49"/>
  <c r="N84" i="49"/>
  <c r="O56" i="49"/>
  <c r="N83" i="49"/>
  <c r="K8" i="49"/>
  <c r="N51" i="49"/>
  <c r="M78" i="49"/>
  <c r="N59" i="49"/>
  <c r="M86" i="49"/>
  <c r="M82" i="49" s="1"/>
  <c r="Q46" i="49"/>
  <c r="Q73" i="49" s="1"/>
  <c r="P73" i="49"/>
  <c r="M54" i="49"/>
  <c r="L81" i="49"/>
  <c r="G300" i="49"/>
  <c r="G342" i="49"/>
  <c r="G372" i="49" s="1"/>
  <c r="M15" i="49"/>
  <c r="M16" i="49"/>
  <c r="N1" i="49"/>
  <c r="M17" i="49"/>
  <c r="M14" i="49"/>
  <c r="L71" i="49"/>
  <c r="L12" i="49"/>
  <c r="Q64" i="49"/>
  <c r="Q91" i="49" s="1"/>
  <c r="P91" i="49"/>
  <c r="Q61" i="49"/>
  <c r="Q88" i="49" s="1"/>
  <c r="P88" i="49"/>
  <c r="M118" i="49"/>
  <c r="M119" i="49" s="1"/>
  <c r="M149" i="49"/>
  <c r="N149" i="49" s="1"/>
  <c r="O149" i="49" s="1"/>
  <c r="P149" i="49" s="1"/>
  <c r="I123" i="49"/>
  <c r="J124" i="49" s="1"/>
  <c r="H157" i="49"/>
  <c r="L52" i="49"/>
  <c r="K79" i="49"/>
  <c r="K80" i="49"/>
  <c r="L53" i="49"/>
  <c r="L70" i="49"/>
  <c r="L11" i="49"/>
  <c r="P111" i="49"/>
  <c r="P112" i="49" s="1"/>
  <c r="Q102" i="49"/>
  <c r="Q111" i="49" s="1"/>
  <c r="Q112" i="49" s="1"/>
  <c r="O48" i="49"/>
  <c r="N75" i="49"/>
  <c r="O103" i="49"/>
  <c r="N116" i="49"/>
  <c r="N117" i="49" s="1"/>
  <c r="K67" i="49"/>
  <c r="Q58" i="49"/>
  <c r="Q85" i="49" s="1"/>
  <c r="P85" i="49"/>
  <c r="J77" i="49"/>
  <c r="J66" i="49" s="1"/>
  <c r="N47" i="49"/>
  <c r="M74" i="49"/>
  <c r="M72" i="49" s="1"/>
  <c r="L69" i="49"/>
  <c r="L10" i="49"/>
  <c r="O89" i="49"/>
  <c r="P62" i="49"/>
  <c r="P63" i="49"/>
  <c r="O90" i="49"/>
  <c r="O134" i="49"/>
  <c r="P134" i="49" s="1"/>
  <c r="Q134" i="49" s="1"/>
  <c r="O113" i="49"/>
  <c r="O114" i="49" s="1"/>
  <c r="G159" i="49"/>
  <c r="I47" i="54"/>
  <c r="H37" i="54"/>
  <c r="I58" i="54"/>
  <c r="I68" i="54"/>
  <c r="H68" i="54"/>
  <c r="H57" i="54"/>
  <c r="H58" i="54"/>
  <c r="I67" i="54"/>
  <c r="H158" i="50" l="1"/>
  <c r="H159" i="50" s="1"/>
  <c r="H343" i="52"/>
  <c r="H373" i="52" s="1"/>
  <c r="H300" i="50"/>
  <c r="K180" i="51"/>
  <c r="K194" i="51"/>
  <c r="K197" i="51" s="1"/>
  <c r="K298" i="51" s="1"/>
  <c r="G159" i="51"/>
  <c r="G181" i="51" s="1"/>
  <c r="G182" i="51" s="1"/>
  <c r="G185" i="51" s="1"/>
  <c r="G281" i="51" s="1"/>
  <c r="I140" i="51"/>
  <c r="J141" i="51" s="1"/>
  <c r="J158" i="51" s="1"/>
  <c r="K139" i="51"/>
  <c r="L140" i="51" s="1"/>
  <c r="M141" i="51" s="1"/>
  <c r="H300" i="52"/>
  <c r="L97" i="51"/>
  <c r="L203" i="51" s="1"/>
  <c r="H158" i="49"/>
  <c r="H159" i="49" s="1"/>
  <c r="H159" i="51"/>
  <c r="H166" i="51" s="1"/>
  <c r="G343" i="52"/>
  <c r="G373" i="52" s="1"/>
  <c r="G181" i="50"/>
  <c r="G182" i="50" s="1"/>
  <c r="G185" i="50" s="1"/>
  <c r="G281" i="50" s="1"/>
  <c r="G341" i="50" s="1"/>
  <c r="G371" i="50" s="1"/>
  <c r="I342" i="52"/>
  <c r="I372" i="52" s="1"/>
  <c r="H158" i="52"/>
  <c r="J197" i="51"/>
  <c r="J298" i="51" s="1"/>
  <c r="J342" i="51" s="1"/>
  <c r="J372" i="51" s="1"/>
  <c r="H317" i="51"/>
  <c r="J207" i="52"/>
  <c r="J315" i="52" s="1"/>
  <c r="J317" i="52" s="1"/>
  <c r="L97" i="52"/>
  <c r="L98" i="52"/>
  <c r="P61" i="52"/>
  <c r="O88" i="52"/>
  <c r="G342" i="52"/>
  <c r="G372" i="52" s="1"/>
  <c r="G300" i="52"/>
  <c r="N43" i="52"/>
  <c r="M70" i="52"/>
  <c r="M67" i="52" s="1"/>
  <c r="M66" i="52" s="1"/>
  <c r="Q17" i="52"/>
  <c r="Q14" i="52"/>
  <c r="Q16" i="52"/>
  <c r="Q15" i="52"/>
  <c r="I157" i="52"/>
  <c r="Q113" i="52"/>
  <c r="Q114" i="52" s="1"/>
  <c r="Q136" i="52"/>
  <c r="K204" i="52"/>
  <c r="K194" i="52"/>
  <c r="K139" i="52"/>
  <c r="J197" i="52"/>
  <c r="J298" i="52" s="1"/>
  <c r="Q96" i="52"/>
  <c r="P13" i="52"/>
  <c r="P9" i="52"/>
  <c r="P68" i="52"/>
  <c r="P11" i="52"/>
  <c r="P135" i="52"/>
  <c r="Q135" i="52" s="1"/>
  <c r="P113" i="52"/>
  <c r="P114" i="52" s="1"/>
  <c r="N150" i="52"/>
  <c r="O150" i="52" s="1"/>
  <c r="P150" i="52" s="1"/>
  <c r="Q150" i="52" s="1"/>
  <c r="N118" i="52"/>
  <c r="N119" i="52" s="1"/>
  <c r="G159" i="52"/>
  <c r="K180" i="52"/>
  <c r="K193" i="52"/>
  <c r="K122" i="52"/>
  <c r="K203" i="52"/>
  <c r="I343" i="52"/>
  <c r="I373" i="52" s="1"/>
  <c r="I317" i="52"/>
  <c r="J157" i="52"/>
  <c r="K123" i="52"/>
  <c r="L124" i="52" s="1"/>
  <c r="O64" i="52"/>
  <c r="N91" i="52"/>
  <c r="N87" i="52" s="1"/>
  <c r="P46" i="52"/>
  <c r="O73" i="52"/>
  <c r="P12" i="52"/>
  <c r="P71" i="52"/>
  <c r="M8" i="51"/>
  <c r="P69" i="52"/>
  <c r="P10" i="52"/>
  <c r="K140" i="52"/>
  <c r="L141" i="52" s="1"/>
  <c r="J158" i="52"/>
  <c r="I158" i="52"/>
  <c r="O116" i="52"/>
  <c r="O117" i="52" s="1"/>
  <c r="P103" i="52"/>
  <c r="O8" i="52"/>
  <c r="H157" i="52"/>
  <c r="Q47" i="52"/>
  <c r="Q74" i="52" s="1"/>
  <c r="P74" i="52"/>
  <c r="O49" i="52"/>
  <c r="N76" i="52"/>
  <c r="N72" i="52" s="1"/>
  <c r="N68" i="51"/>
  <c r="N13" i="51"/>
  <c r="N9" i="51"/>
  <c r="H342" i="51"/>
  <c r="H372" i="51" s="1"/>
  <c r="H300" i="51"/>
  <c r="Q96" i="51"/>
  <c r="Q136" i="51"/>
  <c r="Q113" i="51"/>
  <c r="Q114" i="51" s="1"/>
  <c r="Q47" i="51"/>
  <c r="Q74" i="51" s="1"/>
  <c r="P74" i="51"/>
  <c r="J207" i="51"/>
  <c r="J315" i="51" s="1"/>
  <c r="O16" i="51"/>
  <c r="P1" i="51"/>
  <c r="O17" i="51"/>
  <c r="O15" i="51"/>
  <c r="O14" i="51"/>
  <c r="O116" i="51"/>
  <c r="O117" i="51" s="1"/>
  <c r="P103" i="51"/>
  <c r="L123" i="51"/>
  <c r="M124" i="51" s="1"/>
  <c r="P62" i="51"/>
  <c r="O89" i="51"/>
  <c r="O87" i="51" s="1"/>
  <c r="H317" i="49"/>
  <c r="L67" i="50"/>
  <c r="L66" i="50" s="1"/>
  <c r="L98" i="50" s="1"/>
  <c r="I207" i="50"/>
  <c r="I315" i="50" s="1"/>
  <c r="I317" i="50" s="1"/>
  <c r="P113" i="51"/>
  <c r="P114" i="51" s="1"/>
  <c r="P135" i="51"/>
  <c r="Q135" i="51" s="1"/>
  <c r="M67" i="51"/>
  <c r="M66" i="51" s="1"/>
  <c r="N11" i="51"/>
  <c r="N70" i="51"/>
  <c r="L204" i="51"/>
  <c r="L139" i="51"/>
  <c r="L194" i="51"/>
  <c r="K207" i="51"/>
  <c r="K315" i="51" s="1"/>
  <c r="G166" i="51"/>
  <c r="J157" i="51"/>
  <c r="K123" i="51"/>
  <c r="L124" i="51" s="1"/>
  <c r="N118" i="51"/>
  <c r="N119" i="51" s="1"/>
  <c r="N150" i="51"/>
  <c r="O150" i="51" s="1"/>
  <c r="P150" i="51" s="1"/>
  <c r="Q150" i="51" s="1"/>
  <c r="I197" i="50"/>
  <c r="I298" i="50" s="1"/>
  <c r="I342" i="50" s="1"/>
  <c r="I372" i="50" s="1"/>
  <c r="I342" i="51"/>
  <c r="I372" i="51" s="1"/>
  <c r="I300" i="51"/>
  <c r="I157" i="51"/>
  <c r="K140" i="51"/>
  <c r="L141" i="51" s="1"/>
  <c r="P57" i="51"/>
  <c r="O84" i="51"/>
  <c r="O82" i="51" s="1"/>
  <c r="Q48" i="51"/>
  <c r="Q75" i="51" s="1"/>
  <c r="P75" i="51"/>
  <c r="I343" i="51"/>
  <c r="I373" i="51" s="1"/>
  <c r="I317" i="51"/>
  <c r="N71" i="51"/>
  <c r="N12" i="51"/>
  <c r="N69" i="51"/>
  <c r="N10" i="51"/>
  <c r="Q52" i="51"/>
  <c r="Q79" i="51" s="1"/>
  <c r="Q77" i="51" s="1"/>
  <c r="P79" i="51"/>
  <c r="P77" i="51" s="1"/>
  <c r="O102" i="50"/>
  <c r="N111" i="50"/>
  <c r="N112" i="50" s="1"/>
  <c r="M68" i="50"/>
  <c r="M9" i="50"/>
  <c r="M13" i="50"/>
  <c r="L8" i="50"/>
  <c r="I157" i="50"/>
  <c r="J123" i="50"/>
  <c r="K124" i="50" s="1"/>
  <c r="M132" i="50"/>
  <c r="N132" i="50" s="1"/>
  <c r="O132" i="50" s="1"/>
  <c r="P132" i="50" s="1"/>
  <c r="M113" i="50"/>
  <c r="M114" i="50" s="1"/>
  <c r="J193" i="50"/>
  <c r="J180" i="50"/>
  <c r="J203" i="50"/>
  <c r="J122" i="50"/>
  <c r="N15" i="50"/>
  <c r="N16" i="50"/>
  <c r="O1" i="50"/>
  <c r="N17" i="50"/>
  <c r="N14" i="50"/>
  <c r="K77" i="49"/>
  <c r="K66" i="49" s="1"/>
  <c r="M70" i="50"/>
  <c r="M11" i="50"/>
  <c r="O116" i="50"/>
  <c r="O117" i="50" s="1"/>
  <c r="P103" i="50"/>
  <c r="H343" i="50"/>
  <c r="H373" i="50" s="1"/>
  <c r="H317" i="50"/>
  <c r="I158" i="50"/>
  <c r="J140" i="50"/>
  <c r="K141" i="50" s="1"/>
  <c r="J204" i="50"/>
  <c r="J139" i="50"/>
  <c r="J194" i="50"/>
  <c r="M69" i="50"/>
  <c r="M10" i="50"/>
  <c r="Q61" i="50"/>
  <c r="Q88" i="50" s="1"/>
  <c r="Q87" i="50" s="1"/>
  <c r="P88" i="50"/>
  <c r="P87" i="50" s="1"/>
  <c r="O87" i="49"/>
  <c r="K97" i="50"/>
  <c r="K98" i="50"/>
  <c r="M71" i="50"/>
  <c r="M12" i="50"/>
  <c r="Q47" i="50"/>
  <c r="Q74" i="50" s="1"/>
  <c r="Q72" i="50" s="1"/>
  <c r="P74" i="50"/>
  <c r="P72" i="50" s="1"/>
  <c r="G213" i="50"/>
  <c r="G171" i="50"/>
  <c r="G247" i="50" s="1"/>
  <c r="G172" i="50"/>
  <c r="G264" i="50" s="1"/>
  <c r="G170" i="50"/>
  <c r="G230" i="50" s="1"/>
  <c r="N118" i="50"/>
  <c r="N119" i="50" s="1"/>
  <c r="N150" i="50"/>
  <c r="O150" i="50" s="1"/>
  <c r="P150" i="50" s="1"/>
  <c r="Q150" i="50" s="1"/>
  <c r="J97" i="49"/>
  <c r="J98" i="49"/>
  <c r="M70" i="49"/>
  <c r="M11" i="49"/>
  <c r="I139" i="49"/>
  <c r="I194" i="49"/>
  <c r="I204" i="49"/>
  <c r="Q63" i="49"/>
  <c r="Q90" i="49" s="1"/>
  <c r="P90" i="49"/>
  <c r="N150" i="49"/>
  <c r="O150" i="49" s="1"/>
  <c r="P150" i="49" s="1"/>
  <c r="Q150" i="49" s="1"/>
  <c r="N118" i="49"/>
  <c r="N119" i="49" s="1"/>
  <c r="Q113" i="49"/>
  <c r="Q114" i="49" s="1"/>
  <c r="Q136" i="49"/>
  <c r="M53" i="49"/>
  <c r="L80" i="49"/>
  <c r="M69" i="49"/>
  <c r="M10" i="49"/>
  <c r="P56" i="49"/>
  <c r="O83" i="49"/>
  <c r="I203" i="49"/>
  <c r="I180" i="49"/>
  <c r="I122" i="49"/>
  <c r="I193" i="49"/>
  <c r="Q62" i="49"/>
  <c r="Q89" i="49" s="1"/>
  <c r="Q87" i="49" s="1"/>
  <c r="P89" i="49"/>
  <c r="O116" i="49"/>
  <c r="O117" i="49" s="1"/>
  <c r="P103" i="49"/>
  <c r="P113" i="49"/>
  <c r="P114" i="49" s="1"/>
  <c r="P135" i="49"/>
  <c r="Q135" i="49" s="1"/>
  <c r="M52" i="49"/>
  <c r="L79" i="49"/>
  <c r="M71" i="49"/>
  <c r="M12" i="49"/>
  <c r="M81" i="49"/>
  <c r="N54" i="49"/>
  <c r="O59" i="49"/>
  <c r="N86" i="49"/>
  <c r="N82" i="49" s="1"/>
  <c r="N78" i="49"/>
  <c r="O51" i="49"/>
  <c r="G166" i="49"/>
  <c r="G181" i="49"/>
  <c r="G182" i="49" s="1"/>
  <c r="G185" i="49" s="1"/>
  <c r="G281" i="49" s="1"/>
  <c r="P48" i="49"/>
  <c r="O75" i="49"/>
  <c r="M68" i="49"/>
  <c r="M13" i="49"/>
  <c r="M9" i="49"/>
  <c r="L67" i="49"/>
  <c r="O47" i="49"/>
  <c r="N74" i="49"/>
  <c r="N72" i="49" s="1"/>
  <c r="H342" i="49"/>
  <c r="H372" i="49" s="1"/>
  <c r="H300" i="49"/>
  <c r="N17" i="49"/>
  <c r="N16" i="49"/>
  <c r="O1" i="49"/>
  <c r="N15" i="49"/>
  <c r="N14" i="49"/>
  <c r="P57" i="49"/>
  <c r="O84" i="49"/>
  <c r="L8" i="49"/>
  <c r="J68" i="54"/>
  <c r="K57" i="54"/>
  <c r="J48" i="54"/>
  <c r="J67" i="54"/>
  <c r="J58" i="54"/>
  <c r="J57" i="54"/>
  <c r="J47" i="54"/>
  <c r="H46" i="54"/>
  <c r="I48" i="54"/>
  <c r="I37" i="54"/>
  <c r="I57" i="54"/>
  <c r="H67" i="54"/>
  <c r="J300" i="51" l="1"/>
  <c r="L193" i="51"/>
  <c r="L197" i="51" s="1"/>
  <c r="L298" i="51" s="1"/>
  <c r="L342" i="51" s="1"/>
  <c r="L372" i="51" s="1"/>
  <c r="H181" i="51"/>
  <c r="H182" i="51" s="1"/>
  <c r="H185" i="51" s="1"/>
  <c r="H281" i="51" s="1"/>
  <c r="H283" i="51" s="1"/>
  <c r="G283" i="50"/>
  <c r="L122" i="51"/>
  <c r="L157" i="51" s="1"/>
  <c r="I158" i="51"/>
  <c r="I159" i="51" s="1"/>
  <c r="I181" i="51" s="1"/>
  <c r="I182" i="51" s="1"/>
  <c r="I185" i="51" s="1"/>
  <c r="I281" i="51" s="1"/>
  <c r="L180" i="51"/>
  <c r="L97" i="50"/>
  <c r="L193" i="50" s="1"/>
  <c r="P87" i="49"/>
  <c r="I343" i="50"/>
  <c r="I373" i="50" s="1"/>
  <c r="H159" i="52"/>
  <c r="H166" i="52" s="1"/>
  <c r="J343" i="52"/>
  <c r="J373" i="52" s="1"/>
  <c r="J159" i="52"/>
  <c r="J166" i="52" s="1"/>
  <c r="P72" i="51"/>
  <c r="K197" i="52"/>
  <c r="K298" i="52" s="1"/>
  <c r="K300" i="52" s="1"/>
  <c r="J207" i="50"/>
  <c r="J315" i="50" s="1"/>
  <c r="J343" i="50" s="1"/>
  <c r="J373" i="50" s="1"/>
  <c r="Q46" i="52"/>
  <c r="Q73" i="52" s="1"/>
  <c r="P73" i="52"/>
  <c r="Q69" i="52"/>
  <c r="Q10" i="52"/>
  <c r="M97" i="52"/>
  <c r="M98" i="52"/>
  <c r="Q11" i="52"/>
  <c r="O43" i="52"/>
  <c r="N70" i="52"/>
  <c r="N67" i="52" s="1"/>
  <c r="N66" i="52" s="1"/>
  <c r="Q61" i="52"/>
  <c r="Q88" i="52" s="1"/>
  <c r="P88" i="52"/>
  <c r="M8" i="49"/>
  <c r="J159" i="51"/>
  <c r="J181" i="51" s="1"/>
  <c r="J182" i="51" s="1"/>
  <c r="J185" i="51" s="1"/>
  <c r="J281" i="51" s="1"/>
  <c r="O151" i="52"/>
  <c r="P151" i="52" s="1"/>
  <c r="Q151" i="52" s="1"/>
  <c r="O118" i="52"/>
  <c r="O119" i="52" s="1"/>
  <c r="P64" i="52"/>
  <c r="O91" i="52"/>
  <c r="O87" i="52" s="1"/>
  <c r="K158" i="52"/>
  <c r="L140" i="52"/>
  <c r="M141" i="52" s="1"/>
  <c r="Q13" i="52"/>
  <c r="Q9" i="52"/>
  <c r="Q68" i="52"/>
  <c r="L139" i="52"/>
  <c r="L194" i="52"/>
  <c r="L204" i="52"/>
  <c r="L123" i="52"/>
  <c r="M124" i="52" s="1"/>
  <c r="K157" i="52"/>
  <c r="J342" i="52"/>
  <c r="J372" i="52" s="1"/>
  <c r="J300" i="52"/>
  <c r="K157" i="51"/>
  <c r="P116" i="52"/>
  <c r="P117" i="52" s="1"/>
  <c r="Q103" i="52"/>
  <c r="Q116" i="52" s="1"/>
  <c r="Q117" i="52" s="1"/>
  <c r="P49" i="52"/>
  <c r="O76" i="52"/>
  <c r="O72" i="52" s="1"/>
  <c r="K207" i="52"/>
  <c r="K315" i="52" s="1"/>
  <c r="G181" i="52"/>
  <c r="G182" i="52" s="1"/>
  <c r="G185" i="52" s="1"/>
  <c r="G281" i="52" s="1"/>
  <c r="G166" i="52"/>
  <c r="P8" i="52"/>
  <c r="I159" i="52"/>
  <c r="Q71" i="52"/>
  <c r="Q12" i="52"/>
  <c r="L193" i="52"/>
  <c r="L203" i="52"/>
  <c r="L122" i="52"/>
  <c r="L180" i="52"/>
  <c r="O68" i="51"/>
  <c r="O13" i="51"/>
  <c r="O9" i="51"/>
  <c r="G341" i="51"/>
  <c r="G371" i="51" s="1"/>
  <c r="G283" i="51"/>
  <c r="K317" i="51"/>
  <c r="K343" i="51"/>
  <c r="K373" i="51" s="1"/>
  <c r="O69" i="51"/>
  <c r="O10" i="51"/>
  <c r="J343" i="51"/>
  <c r="J373" i="51" s="1"/>
  <c r="J317" i="51"/>
  <c r="Q72" i="51"/>
  <c r="N8" i="51"/>
  <c r="I300" i="50"/>
  <c r="L207" i="51"/>
  <c r="L315" i="51" s="1"/>
  <c r="Q57" i="51"/>
  <c r="Q84" i="51" s="1"/>
  <c r="Q82" i="51" s="1"/>
  <c r="P84" i="51"/>
  <c r="P82" i="51" s="1"/>
  <c r="G172" i="51"/>
  <c r="G264" i="51" s="1"/>
  <c r="G213" i="51"/>
  <c r="G170" i="51"/>
  <c r="G230" i="51" s="1"/>
  <c r="G171" i="51"/>
  <c r="G247" i="51" s="1"/>
  <c r="P116" i="51"/>
  <c r="P117" i="51" s="1"/>
  <c r="Q103" i="51"/>
  <c r="Q116" i="51" s="1"/>
  <c r="Q117" i="51" s="1"/>
  <c r="O12" i="51"/>
  <c r="O71" i="51"/>
  <c r="H172" i="51"/>
  <c r="H264" i="51" s="1"/>
  <c r="H171" i="51"/>
  <c r="H247" i="51" s="1"/>
  <c r="H170" i="51"/>
  <c r="H230" i="51" s="1"/>
  <c r="H213" i="51"/>
  <c r="K342" i="51"/>
  <c r="K372" i="51" s="1"/>
  <c r="K300" i="51"/>
  <c r="O70" i="51"/>
  <c r="O11" i="51"/>
  <c r="I207" i="49"/>
  <c r="I315" i="49" s="1"/>
  <c r="I343" i="49" s="1"/>
  <c r="I373" i="49" s="1"/>
  <c r="K158" i="51"/>
  <c r="L158" i="51"/>
  <c r="M140" i="51"/>
  <c r="N141" i="51" s="1"/>
  <c r="M97" i="51"/>
  <c r="M98" i="51"/>
  <c r="Q62" i="51"/>
  <c r="Q89" i="51" s="1"/>
  <c r="Q87" i="51" s="1"/>
  <c r="P89" i="51"/>
  <c r="P87" i="51" s="1"/>
  <c r="O118" i="51"/>
  <c r="O119" i="51" s="1"/>
  <c r="O151" i="51"/>
  <c r="P151" i="51" s="1"/>
  <c r="Q151" i="51" s="1"/>
  <c r="P17" i="51"/>
  <c r="P14" i="51"/>
  <c r="P16" i="51"/>
  <c r="P15" i="51"/>
  <c r="Q1" i="51"/>
  <c r="N67" i="51"/>
  <c r="N66" i="51" s="1"/>
  <c r="K97" i="49"/>
  <c r="K122" i="49" s="1"/>
  <c r="K98" i="49"/>
  <c r="K194" i="49" s="1"/>
  <c r="P116" i="50"/>
  <c r="P117" i="50" s="1"/>
  <c r="Q103" i="50"/>
  <c r="Q116" i="50" s="1"/>
  <c r="Q117" i="50" s="1"/>
  <c r="N133" i="50"/>
  <c r="O133" i="50" s="1"/>
  <c r="P133" i="50" s="1"/>
  <c r="Q133" i="50" s="1"/>
  <c r="N113" i="50"/>
  <c r="N114" i="50" s="1"/>
  <c r="G337" i="50"/>
  <c r="G215" i="50"/>
  <c r="O118" i="50"/>
  <c r="O119" i="50" s="1"/>
  <c r="O151" i="50"/>
  <c r="P151" i="50" s="1"/>
  <c r="Q151" i="50" s="1"/>
  <c r="H166" i="50"/>
  <c r="H181" i="50"/>
  <c r="H182" i="50" s="1"/>
  <c r="H185" i="50" s="1"/>
  <c r="H281" i="50" s="1"/>
  <c r="N11" i="50"/>
  <c r="N70" i="50"/>
  <c r="P102" i="50"/>
  <c r="O111" i="50"/>
  <c r="O112" i="50" s="1"/>
  <c r="G338" i="50"/>
  <c r="G368" i="50" s="1"/>
  <c r="G232" i="50"/>
  <c r="K139" i="50"/>
  <c r="K194" i="50"/>
  <c r="K204" i="50"/>
  <c r="J158" i="50"/>
  <c r="K140" i="50"/>
  <c r="L141" i="50" s="1"/>
  <c r="N68" i="50"/>
  <c r="N9" i="50"/>
  <c r="N13" i="50"/>
  <c r="N69" i="50"/>
  <c r="N10" i="50"/>
  <c r="J197" i="50"/>
  <c r="J298" i="50" s="1"/>
  <c r="I159" i="50"/>
  <c r="M8" i="50"/>
  <c r="G339" i="50"/>
  <c r="G369" i="50" s="1"/>
  <c r="G249" i="50"/>
  <c r="L194" i="50"/>
  <c r="L204" i="50"/>
  <c r="L139" i="50"/>
  <c r="O17" i="50"/>
  <c r="O16" i="50"/>
  <c r="P1" i="50"/>
  <c r="O15" i="50"/>
  <c r="O14" i="50"/>
  <c r="G340" i="50"/>
  <c r="G370" i="50" s="1"/>
  <c r="G266" i="50"/>
  <c r="K193" i="50"/>
  <c r="K197" i="50" s="1"/>
  <c r="K298" i="50" s="1"/>
  <c r="K203" i="50"/>
  <c r="K207" i="50" s="1"/>
  <c r="K315" i="50" s="1"/>
  <c r="K122" i="50"/>
  <c r="K180" i="50"/>
  <c r="N12" i="50"/>
  <c r="N71" i="50"/>
  <c r="J157" i="50"/>
  <c r="J159" i="50" s="1"/>
  <c r="K123" i="50"/>
  <c r="L124" i="50" s="1"/>
  <c r="M67" i="50"/>
  <c r="M66" i="50" s="1"/>
  <c r="N68" i="49"/>
  <c r="N13" i="49"/>
  <c r="N9" i="49"/>
  <c r="N69" i="49"/>
  <c r="N10" i="49"/>
  <c r="P75" i="49"/>
  <c r="Q48" i="49"/>
  <c r="Q75" i="49" s="1"/>
  <c r="G213" i="49"/>
  <c r="G171" i="49"/>
  <c r="G247" i="49" s="1"/>
  <c r="G170" i="49"/>
  <c r="G230" i="49" s="1"/>
  <c r="G172" i="49"/>
  <c r="G264" i="49" s="1"/>
  <c r="P59" i="49"/>
  <c r="O86" i="49"/>
  <c r="O82" i="49" s="1"/>
  <c r="I158" i="49"/>
  <c r="J140" i="49"/>
  <c r="K141" i="49" s="1"/>
  <c r="Q57" i="49"/>
  <c r="Q84" i="49" s="1"/>
  <c r="P84" i="49"/>
  <c r="O14" i="49"/>
  <c r="O15" i="49"/>
  <c r="O17" i="49"/>
  <c r="P1" i="49"/>
  <c r="O16" i="49"/>
  <c r="H181" i="49"/>
  <c r="H182" i="49" s="1"/>
  <c r="H185" i="49" s="1"/>
  <c r="H281" i="49" s="1"/>
  <c r="H166" i="49"/>
  <c r="P47" i="49"/>
  <c r="O74" i="49"/>
  <c r="O72" i="49" s="1"/>
  <c r="M67" i="49"/>
  <c r="P51" i="49"/>
  <c r="O78" i="49"/>
  <c r="O54" i="49"/>
  <c r="N81" i="49"/>
  <c r="L77" i="49"/>
  <c r="L66" i="49" s="1"/>
  <c r="P116" i="49"/>
  <c r="P117" i="49" s="1"/>
  <c r="Q103" i="49"/>
  <c r="Q116" i="49" s="1"/>
  <c r="Q117" i="49" s="1"/>
  <c r="I197" i="49"/>
  <c r="I298" i="49" s="1"/>
  <c r="J204" i="49"/>
  <c r="J194" i="49"/>
  <c r="J139" i="49"/>
  <c r="N71" i="49"/>
  <c r="N12" i="49"/>
  <c r="G341" i="49"/>
  <c r="G371" i="49" s="1"/>
  <c r="G283" i="49"/>
  <c r="N53" i="49"/>
  <c r="M80" i="49"/>
  <c r="N70" i="49"/>
  <c r="N11" i="49"/>
  <c r="N52" i="49"/>
  <c r="M79" i="49"/>
  <c r="M77" i="49" s="1"/>
  <c r="O151" i="49"/>
  <c r="P151" i="49" s="1"/>
  <c r="Q151" i="49" s="1"/>
  <c r="O118" i="49"/>
  <c r="O119" i="49" s="1"/>
  <c r="J123" i="49"/>
  <c r="K124" i="49" s="1"/>
  <c r="I157" i="49"/>
  <c r="Q56" i="49"/>
  <c r="Q83" i="49" s="1"/>
  <c r="P83" i="49"/>
  <c r="J203" i="49"/>
  <c r="J193" i="49"/>
  <c r="J180" i="49"/>
  <c r="J122" i="49"/>
  <c r="H44" i="54"/>
  <c r="L57" i="54"/>
  <c r="H45" i="54"/>
  <c r="K67" i="54"/>
  <c r="I56" i="54"/>
  <c r="H43" i="54"/>
  <c r="L58" i="54"/>
  <c r="K58" i="54"/>
  <c r="K68" i="54"/>
  <c r="M57" i="54"/>
  <c r="K48" i="54"/>
  <c r="H36" i="54"/>
  <c r="L67" i="54"/>
  <c r="H56" i="54"/>
  <c r="L122" i="50" l="1"/>
  <c r="H341" i="51"/>
  <c r="H371" i="51" s="1"/>
  <c r="M123" i="51"/>
  <c r="N124" i="51" s="1"/>
  <c r="L180" i="50"/>
  <c r="L203" i="50"/>
  <c r="L207" i="50" s="1"/>
  <c r="L315" i="50" s="1"/>
  <c r="L343" i="50" s="1"/>
  <c r="L373" i="50" s="1"/>
  <c r="K204" i="49"/>
  <c r="J317" i="50"/>
  <c r="J181" i="52"/>
  <c r="J182" i="52" s="1"/>
  <c r="J185" i="52" s="1"/>
  <c r="J281" i="52" s="1"/>
  <c r="J341" i="52" s="1"/>
  <c r="J371" i="52" s="1"/>
  <c r="H181" i="52"/>
  <c r="H182" i="52" s="1"/>
  <c r="H185" i="52" s="1"/>
  <c r="H281" i="52" s="1"/>
  <c r="H341" i="52" s="1"/>
  <c r="H371" i="52" s="1"/>
  <c r="L300" i="51"/>
  <c r="K342" i="52"/>
  <c r="K372" i="52" s="1"/>
  <c r="J197" i="49"/>
  <c r="J298" i="49" s="1"/>
  <c r="J300" i="49" s="1"/>
  <c r="I166" i="51"/>
  <c r="I171" i="51" s="1"/>
  <c r="I247" i="51" s="1"/>
  <c r="J207" i="49"/>
  <c r="J315" i="49" s="1"/>
  <c r="J317" i="49" s="1"/>
  <c r="J166" i="51"/>
  <c r="J213" i="51" s="1"/>
  <c r="K159" i="51"/>
  <c r="K166" i="51" s="1"/>
  <c r="K159" i="52"/>
  <c r="K181" i="52" s="1"/>
  <c r="K182" i="52" s="1"/>
  <c r="K185" i="52" s="1"/>
  <c r="K281" i="52" s="1"/>
  <c r="K193" i="49"/>
  <c r="K197" i="49" s="1"/>
  <c r="K298" i="49" s="1"/>
  <c r="K342" i="49" s="1"/>
  <c r="K372" i="49" s="1"/>
  <c r="K203" i="49"/>
  <c r="I317" i="49"/>
  <c r="L207" i="52"/>
  <c r="L315" i="52" s="1"/>
  <c r="L343" i="52" s="1"/>
  <c r="L373" i="52" s="1"/>
  <c r="G283" i="52"/>
  <c r="G341" i="52"/>
  <c r="G371" i="52" s="1"/>
  <c r="Q49" i="52"/>
  <c r="Q76" i="52" s="1"/>
  <c r="Q72" i="52" s="1"/>
  <c r="P76" i="52"/>
  <c r="P72" i="52" s="1"/>
  <c r="N97" i="52"/>
  <c r="N98" i="52"/>
  <c r="I181" i="52"/>
  <c r="I182" i="52" s="1"/>
  <c r="I185" i="52" s="1"/>
  <c r="I281" i="52" s="1"/>
  <c r="I166" i="52"/>
  <c r="K343" i="52"/>
  <c r="K373" i="52" s="1"/>
  <c r="K317" i="52"/>
  <c r="Q153" i="52"/>
  <c r="Q118" i="52"/>
  <c r="Q119" i="52" s="1"/>
  <c r="J213" i="52"/>
  <c r="J172" i="52"/>
  <c r="J264" i="52" s="1"/>
  <c r="J171" i="52"/>
  <c r="J247" i="52" s="1"/>
  <c r="J170" i="52"/>
  <c r="J230" i="52" s="1"/>
  <c r="L158" i="52"/>
  <c r="M140" i="52"/>
  <c r="N141" i="52" s="1"/>
  <c r="P43" i="52"/>
  <c r="O70" i="52"/>
  <c r="O67" i="52" s="1"/>
  <c r="O66" i="52" s="1"/>
  <c r="L197" i="52"/>
  <c r="L298" i="52" s="1"/>
  <c r="P118" i="52"/>
  <c r="P119" i="52" s="1"/>
  <c r="P152" i="52"/>
  <c r="Q152" i="52" s="1"/>
  <c r="H283" i="52"/>
  <c r="M194" i="52"/>
  <c r="M204" i="52"/>
  <c r="M139" i="52"/>
  <c r="L157" i="52"/>
  <c r="M123" i="52"/>
  <c r="N124" i="52" s="1"/>
  <c r="G170" i="52"/>
  <c r="G230" i="52" s="1"/>
  <c r="G172" i="52"/>
  <c r="G264" i="52" s="1"/>
  <c r="G171" i="52"/>
  <c r="G247" i="52" s="1"/>
  <c r="G213" i="52"/>
  <c r="Q8" i="52"/>
  <c r="Q64" i="52"/>
  <c r="Q91" i="52" s="1"/>
  <c r="Q87" i="52" s="1"/>
  <c r="P91" i="52"/>
  <c r="P87" i="52" s="1"/>
  <c r="H213" i="52"/>
  <c r="H171" i="52"/>
  <c r="H247" i="52" s="1"/>
  <c r="H170" i="52"/>
  <c r="H230" i="52" s="1"/>
  <c r="H172" i="52"/>
  <c r="H264" i="52" s="1"/>
  <c r="M203" i="52"/>
  <c r="M193" i="52"/>
  <c r="M122" i="52"/>
  <c r="M180" i="52"/>
  <c r="P13" i="51"/>
  <c r="P9" i="51"/>
  <c r="P68" i="51"/>
  <c r="H338" i="51"/>
  <c r="H368" i="51" s="1"/>
  <c r="H232" i="51"/>
  <c r="G338" i="51"/>
  <c r="G368" i="51" s="1"/>
  <c r="G232" i="51"/>
  <c r="J341" i="51"/>
  <c r="J371" i="51" s="1"/>
  <c r="J283" i="51"/>
  <c r="K139" i="49"/>
  <c r="L140" i="49" s="1"/>
  <c r="M141" i="49" s="1"/>
  <c r="Q14" i="51"/>
  <c r="Q15" i="51"/>
  <c r="Q17" i="51"/>
  <c r="Q16" i="51"/>
  <c r="P71" i="51"/>
  <c r="P12" i="51"/>
  <c r="H339" i="51"/>
  <c r="H369" i="51" s="1"/>
  <c r="H249" i="51"/>
  <c r="Q153" i="51"/>
  <c r="Q118" i="51"/>
  <c r="Q119" i="51" s="1"/>
  <c r="G337" i="51"/>
  <c r="G215" i="51"/>
  <c r="L343" i="51"/>
  <c r="L373" i="51" s="1"/>
  <c r="L317" i="51"/>
  <c r="O8" i="51"/>
  <c r="K180" i="49"/>
  <c r="N97" i="51"/>
  <c r="N98" i="51"/>
  <c r="P69" i="51"/>
  <c r="P10" i="51"/>
  <c r="M204" i="51"/>
  <c r="M194" i="51"/>
  <c r="M139" i="51"/>
  <c r="H340" i="51"/>
  <c r="H370" i="51" s="1"/>
  <c r="H266" i="51"/>
  <c r="P152" i="51"/>
  <c r="Q152" i="51" s="1"/>
  <c r="P118" i="51"/>
  <c r="P119" i="51" s="1"/>
  <c r="G340" i="51"/>
  <c r="G370" i="51" s="1"/>
  <c r="G266" i="51"/>
  <c r="I213" i="51"/>
  <c r="I159" i="49"/>
  <c r="I166" i="49" s="1"/>
  <c r="N8" i="50"/>
  <c r="P70" i="51"/>
  <c r="P11" i="51"/>
  <c r="M203" i="51"/>
  <c r="M122" i="51"/>
  <c r="M180" i="51"/>
  <c r="M193" i="51"/>
  <c r="H337" i="51"/>
  <c r="H215" i="51"/>
  <c r="G249" i="51"/>
  <c r="G339" i="51"/>
  <c r="G369" i="51" s="1"/>
  <c r="I341" i="51"/>
  <c r="I371" i="51" s="1"/>
  <c r="I283" i="51"/>
  <c r="O67" i="51"/>
  <c r="O66" i="51" s="1"/>
  <c r="L159" i="51"/>
  <c r="K343" i="50"/>
  <c r="K373" i="50" s="1"/>
  <c r="K317" i="50"/>
  <c r="O12" i="50"/>
  <c r="O71" i="50"/>
  <c r="J342" i="50"/>
  <c r="J372" i="50" s="1"/>
  <c r="J300" i="50"/>
  <c r="Q118" i="50"/>
  <c r="Q119" i="50" s="1"/>
  <c r="Q153" i="50"/>
  <c r="M97" i="50"/>
  <c r="M98" i="50"/>
  <c r="K342" i="50"/>
  <c r="K372" i="50" s="1"/>
  <c r="K300" i="50"/>
  <c r="O10" i="50"/>
  <c r="O69" i="50"/>
  <c r="M140" i="50"/>
  <c r="N141" i="50" s="1"/>
  <c r="N67" i="50"/>
  <c r="N66" i="50" s="1"/>
  <c r="O134" i="50"/>
  <c r="P134" i="50" s="1"/>
  <c r="Q134" i="50" s="1"/>
  <c r="O113" i="50"/>
  <c r="O114" i="50" s="1"/>
  <c r="P152" i="50"/>
  <c r="Q152" i="50" s="1"/>
  <c r="P118" i="50"/>
  <c r="P119" i="50" s="1"/>
  <c r="P17" i="50"/>
  <c r="P15" i="50"/>
  <c r="P14" i="50"/>
  <c r="P16" i="50"/>
  <c r="Q1" i="50"/>
  <c r="L140" i="50"/>
  <c r="M141" i="50" s="1"/>
  <c r="K158" i="50"/>
  <c r="P111" i="50"/>
  <c r="P112" i="50" s="1"/>
  <c r="Q102" i="50"/>
  <c r="Q111" i="50" s="1"/>
  <c r="Q112" i="50" s="1"/>
  <c r="H341" i="50"/>
  <c r="H371" i="50" s="1"/>
  <c r="H283" i="50"/>
  <c r="L197" i="50"/>
  <c r="L298" i="50" s="1"/>
  <c r="O68" i="50"/>
  <c r="O13" i="50"/>
  <c r="O9" i="50"/>
  <c r="J181" i="50"/>
  <c r="J182" i="50" s="1"/>
  <c r="J185" i="50" s="1"/>
  <c r="J281" i="50" s="1"/>
  <c r="J166" i="50"/>
  <c r="L123" i="50"/>
  <c r="M124" i="50" s="1"/>
  <c r="K157" i="50"/>
  <c r="K159" i="50" s="1"/>
  <c r="O70" i="50"/>
  <c r="O11" i="50"/>
  <c r="I181" i="50"/>
  <c r="I182" i="50" s="1"/>
  <c r="I185" i="50" s="1"/>
  <c r="I281" i="50" s="1"/>
  <c r="I166" i="50"/>
  <c r="H172" i="50"/>
  <c r="H264" i="50" s="1"/>
  <c r="H213" i="50"/>
  <c r="H171" i="50"/>
  <c r="H247" i="50" s="1"/>
  <c r="H170" i="50"/>
  <c r="H230" i="50" s="1"/>
  <c r="M123" i="50"/>
  <c r="N124" i="50" s="1"/>
  <c r="G335" i="50"/>
  <c r="G367" i="50"/>
  <c r="L97" i="49"/>
  <c r="L98" i="49"/>
  <c r="J343" i="49"/>
  <c r="J373" i="49" s="1"/>
  <c r="N79" i="49"/>
  <c r="O52" i="49"/>
  <c r="J158" i="49"/>
  <c r="K140" i="49"/>
  <c r="L141" i="49" s="1"/>
  <c r="I342" i="49"/>
  <c r="I372" i="49" s="1"/>
  <c r="I300" i="49"/>
  <c r="O70" i="49"/>
  <c r="O11" i="49"/>
  <c r="O68" i="49"/>
  <c r="O13" i="49"/>
  <c r="O9" i="49"/>
  <c r="Q59" i="49"/>
  <c r="Q86" i="49" s="1"/>
  <c r="Q82" i="49" s="1"/>
  <c r="P86" i="49"/>
  <c r="P82" i="49" s="1"/>
  <c r="G337" i="49"/>
  <c r="G215" i="49"/>
  <c r="J157" i="49"/>
  <c r="K123" i="49"/>
  <c r="L124" i="49" s="1"/>
  <c r="Q118" i="49"/>
  <c r="Q119" i="49" s="1"/>
  <c r="Q153" i="49"/>
  <c r="P54" i="49"/>
  <c r="O81" i="49"/>
  <c r="Q47" i="49"/>
  <c r="Q74" i="49" s="1"/>
  <c r="Q72" i="49" s="1"/>
  <c r="P74" i="49"/>
  <c r="P72" i="49" s="1"/>
  <c r="P14" i="49"/>
  <c r="P17" i="49"/>
  <c r="P15" i="49"/>
  <c r="P16" i="49"/>
  <c r="Q1" i="49"/>
  <c r="G340" i="49"/>
  <c r="G370" i="49" s="1"/>
  <c r="G266" i="49"/>
  <c r="N8" i="49"/>
  <c r="O53" i="49"/>
  <c r="N80" i="49"/>
  <c r="P152" i="49"/>
  <c r="Q152" i="49" s="1"/>
  <c r="P118" i="49"/>
  <c r="P119" i="49" s="1"/>
  <c r="H172" i="49"/>
  <c r="H264" i="49" s="1"/>
  <c r="H171" i="49"/>
  <c r="H247" i="49" s="1"/>
  <c r="H170" i="49"/>
  <c r="H230" i="49" s="1"/>
  <c r="H213" i="49"/>
  <c r="O71" i="49"/>
  <c r="O12" i="49"/>
  <c r="G338" i="49"/>
  <c r="G368" i="49" s="1"/>
  <c r="G232" i="49"/>
  <c r="L123" i="49"/>
  <c r="M124" i="49" s="1"/>
  <c r="Q51" i="49"/>
  <c r="Q78" i="49" s="1"/>
  <c r="P78" i="49"/>
  <c r="M66" i="49"/>
  <c r="H283" i="49"/>
  <c r="H341" i="49"/>
  <c r="H371" i="49" s="1"/>
  <c r="O10" i="49"/>
  <c r="O69" i="49"/>
  <c r="G339" i="49"/>
  <c r="G369" i="49" s="1"/>
  <c r="G249" i="49"/>
  <c r="N67" i="49"/>
  <c r="J37" i="54"/>
  <c r="L48" i="54"/>
  <c r="K66" i="54"/>
  <c r="H66" i="54"/>
  <c r="H53" i="54"/>
  <c r="H35" i="54"/>
  <c r="L68" i="54"/>
  <c r="I36" i="54"/>
  <c r="M68" i="54"/>
  <c r="I55" i="54"/>
  <c r="H34" i="54"/>
  <c r="K56" i="54"/>
  <c r="I66" i="54"/>
  <c r="J56" i="54"/>
  <c r="K47" i="54"/>
  <c r="L47" i="54"/>
  <c r="H33" i="54"/>
  <c r="H55" i="54"/>
  <c r="H54" i="54"/>
  <c r="H42" i="54"/>
  <c r="I54" i="54"/>
  <c r="K37" i="54"/>
  <c r="M58" i="54"/>
  <c r="M48" i="54"/>
  <c r="I53" i="54"/>
  <c r="L37" i="54"/>
  <c r="I46" i="54"/>
  <c r="K207" i="49" l="1"/>
  <c r="K315" i="49" s="1"/>
  <c r="K343" i="49" s="1"/>
  <c r="K373" i="49" s="1"/>
  <c r="I172" i="51"/>
  <c r="I264" i="51" s="1"/>
  <c r="I340" i="51" s="1"/>
  <c r="I370" i="51" s="1"/>
  <c r="I170" i="51"/>
  <c r="I230" i="51" s="1"/>
  <c r="I338" i="51" s="1"/>
  <c r="I368" i="51" s="1"/>
  <c r="J342" i="49"/>
  <c r="J372" i="49" s="1"/>
  <c r="J283" i="52"/>
  <c r="J170" i="51"/>
  <c r="J230" i="51" s="1"/>
  <c r="J232" i="51" s="1"/>
  <c r="I181" i="49"/>
  <c r="I182" i="49" s="1"/>
  <c r="I185" i="49" s="1"/>
  <c r="I281" i="49" s="1"/>
  <c r="I341" i="49" s="1"/>
  <c r="I371" i="49" s="1"/>
  <c r="K181" i="51"/>
  <c r="K182" i="51" s="1"/>
  <c r="K185" i="51" s="1"/>
  <c r="K281" i="51" s="1"/>
  <c r="K283" i="51" s="1"/>
  <c r="J172" i="51"/>
  <c r="J264" i="51" s="1"/>
  <c r="J266" i="51" s="1"/>
  <c r="J171" i="51"/>
  <c r="J247" i="51" s="1"/>
  <c r="J249" i="51" s="1"/>
  <c r="K166" i="52"/>
  <c r="K213" i="52" s="1"/>
  <c r="L317" i="52"/>
  <c r="M207" i="52"/>
  <c r="M315" i="52" s="1"/>
  <c r="M317" i="52" s="1"/>
  <c r="L159" i="52"/>
  <c r="L166" i="52" s="1"/>
  <c r="H49" i="54"/>
  <c r="M207" i="51"/>
  <c r="M315" i="51" s="1"/>
  <c r="M343" i="51" s="1"/>
  <c r="M373" i="51" s="1"/>
  <c r="O8" i="50"/>
  <c r="M197" i="51"/>
  <c r="M298" i="51" s="1"/>
  <c r="M300" i="51" s="1"/>
  <c r="G365" i="50"/>
  <c r="L317" i="50"/>
  <c r="H337" i="52"/>
  <c r="H215" i="52"/>
  <c r="K170" i="52"/>
  <c r="K230" i="52" s="1"/>
  <c r="G340" i="52"/>
  <c r="G370" i="52" s="1"/>
  <c r="G266" i="52"/>
  <c r="J340" i="52"/>
  <c r="J370" i="52" s="1"/>
  <c r="J266" i="52"/>
  <c r="N123" i="52"/>
  <c r="O124" i="52" s="1"/>
  <c r="M157" i="52"/>
  <c r="H340" i="52"/>
  <c r="H370" i="52" s="1"/>
  <c r="H266" i="52"/>
  <c r="K341" i="52"/>
  <c r="K371" i="52" s="1"/>
  <c r="K283" i="52"/>
  <c r="G338" i="52"/>
  <c r="G368" i="52" s="1"/>
  <c r="G232" i="52"/>
  <c r="L342" i="52"/>
  <c r="L372" i="52" s="1"/>
  <c r="L300" i="52"/>
  <c r="J337" i="52"/>
  <c r="J215" i="52"/>
  <c r="M197" i="52"/>
  <c r="M298" i="52" s="1"/>
  <c r="H338" i="52"/>
  <c r="H368" i="52" s="1"/>
  <c r="H232" i="52"/>
  <c r="G337" i="52"/>
  <c r="G215" i="52"/>
  <c r="N140" i="52"/>
  <c r="O141" i="52" s="1"/>
  <c r="M158" i="52"/>
  <c r="O97" i="52"/>
  <c r="O98" i="52"/>
  <c r="J338" i="52"/>
  <c r="J368" i="52" s="1"/>
  <c r="J232" i="52"/>
  <c r="I172" i="52"/>
  <c r="I264" i="52" s="1"/>
  <c r="I213" i="52"/>
  <c r="I171" i="52"/>
  <c r="I247" i="52" s="1"/>
  <c r="I170" i="52"/>
  <c r="I230" i="52" s="1"/>
  <c r="N139" i="52"/>
  <c r="N204" i="52"/>
  <c r="N194" i="52"/>
  <c r="H339" i="52"/>
  <c r="H369" i="52" s="1"/>
  <c r="H249" i="52"/>
  <c r="G339" i="52"/>
  <c r="G369" i="52" s="1"/>
  <c r="G249" i="52"/>
  <c r="Q43" i="52"/>
  <c r="Q70" i="52" s="1"/>
  <c r="Q67" i="52" s="1"/>
  <c r="Q66" i="52" s="1"/>
  <c r="P70" i="52"/>
  <c r="P67" i="52" s="1"/>
  <c r="P66" i="52" s="1"/>
  <c r="J339" i="52"/>
  <c r="J369" i="52" s="1"/>
  <c r="J249" i="52"/>
  <c r="I341" i="52"/>
  <c r="I371" i="52" s="1"/>
  <c r="I283" i="52"/>
  <c r="N203" i="52"/>
  <c r="N180" i="52"/>
  <c r="N122" i="52"/>
  <c r="N193" i="52"/>
  <c r="H335" i="51"/>
  <c r="H367" i="51"/>
  <c r="J337" i="51"/>
  <c r="J215" i="51"/>
  <c r="K157" i="49"/>
  <c r="L166" i="51"/>
  <c r="L181" i="51"/>
  <c r="L182" i="51" s="1"/>
  <c r="L185" i="51" s="1"/>
  <c r="L281" i="51" s="1"/>
  <c r="I337" i="51"/>
  <c r="I215" i="51"/>
  <c r="M158" i="51"/>
  <c r="N140" i="51"/>
  <c r="O141" i="51" s="1"/>
  <c r="Q68" i="51"/>
  <c r="Q13" i="51"/>
  <c r="Q9" i="51"/>
  <c r="P67" i="51"/>
  <c r="P66" i="51" s="1"/>
  <c r="K300" i="49"/>
  <c r="O97" i="51"/>
  <c r="O98" i="51"/>
  <c r="N139" i="51"/>
  <c r="N204" i="51"/>
  <c r="N194" i="51"/>
  <c r="Q70" i="51"/>
  <c r="Q11" i="51"/>
  <c r="P8" i="51"/>
  <c r="Q10" i="51"/>
  <c r="Q69" i="51"/>
  <c r="N123" i="51"/>
  <c r="O124" i="51" s="1"/>
  <c r="M157" i="51"/>
  <c r="I339" i="51"/>
  <c r="I369" i="51" s="1"/>
  <c r="I249" i="51"/>
  <c r="N193" i="51"/>
  <c r="N203" i="51"/>
  <c r="N122" i="51"/>
  <c r="N180" i="51"/>
  <c r="K172" i="51"/>
  <c r="K264" i="51" s="1"/>
  <c r="K213" i="51"/>
  <c r="K171" i="51"/>
  <c r="K247" i="51" s="1"/>
  <c r="K170" i="51"/>
  <c r="K230" i="51" s="1"/>
  <c r="G335" i="51"/>
  <c r="G367" i="51"/>
  <c r="Q71" i="51"/>
  <c r="Q12" i="51"/>
  <c r="H338" i="50"/>
  <c r="H368" i="50" s="1"/>
  <c r="H232" i="50"/>
  <c r="I170" i="50"/>
  <c r="I230" i="50" s="1"/>
  <c r="I213" i="50"/>
  <c r="I171" i="50"/>
  <c r="I247" i="50" s="1"/>
  <c r="I172" i="50"/>
  <c r="I264" i="50" s="1"/>
  <c r="K166" i="50"/>
  <c r="K181" i="50"/>
  <c r="K182" i="50" s="1"/>
  <c r="K185" i="50" s="1"/>
  <c r="K281" i="50" s="1"/>
  <c r="O8" i="49"/>
  <c r="H339" i="50"/>
  <c r="H369" i="50" s="1"/>
  <c r="H249" i="50"/>
  <c r="I341" i="50"/>
  <c r="I371" i="50" s="1"/>
  <c r="I283" i="50"/>
  <c r="P10" i="50"/>
  <c r="P69" i="50"/>
  <c r="M204" i="50"/>
  <c r="M139" i="50"/>
  <c r="M194" i="50"/>
  <c r="K158" i="49"/>
  <c r="H337" i="50"/>
  <c r="H215" i="50"/>
  <c r="J170" i="50"/>
  <c r="J230" i="50" s="1"/>
  <c r="J213" i="50"/>
  <c r="J171" i="50"/>
  <c r="J247" i="50" s="1"/>
  <c r="J172" i="50"/>
  <c r="J264" i="50" s="1"/>
  <c r="O67" i="50"/>
  <c r="O66" i="50" s="1"/>
  <c r="Q136" i="50"/>
  <c r="Q113" i="50"/>
  <c r="Q114" i="50" s="1"/>
  <c r="Q14" i="50"/>
  <c r="Q17" i="50"/>
  <c r="Q15" i="50"/>
  <c r="Q16" i="50"/>
  <c r="P71" i="50"/>
  <c r="P12" i="50"/>
  <c r="N97" i="50"/>
  <c r="N98" i="50"/>
  <c r="M203" i="50"/>
  <c r="M180" i="50"/>
  <c r="M193" i="50"/>
  <c r="M122" i="50"/>
  <c r="P13" i="50"/>
  <c r="P9" i="50"/>
  <c r="P68" i="50"/>
  <c r="L157" i="50"/>
  <c r="H340" i="50"/>
  <c r="H370" i="50" s="1"/>
  <c r="H266" i="50"/>
  <c r="J341" i="50"/>
  <c r="J371" i="50" s="1"/>
  <c r="J283" i="50"/>
  <c r="L342" i="50"/>
  <c r="L372" i="50" s="1"/>
  <c r="L300" i="50"/>
  <c r="P135" i="50"/>
  <c r="Q135" i="50" s="1"/>
  <c r="P113" i="50"/>
  <c r="P114" i="50" s="1"/>
  <c r="P11" i="50"/>
  <c r="P70" i="50"/>
  <c r="L158" i="50"/>
  <c r="H338" i="49"/>
  <c r="H368" i="49" s="1"/>
  <c r="H232" i="49"/>
  <c r="H339" i="49"/>
  <c r="H369" i="49" s="1"/>
  <c r="H249" i="49"/>
  <c r="P71" i="49"/>
  <c r="P12" i="49"/>
  <c r="G335" i="49"/>
  <c r="G367" i="49"/>
  <c r="M97" i="49"/>
  <c r="M98" i="49"/>
  <c r="H340" i="49"/>
  <c r="H370" i="49" s="1"/>
  <c r="H266" i="49"/>
  <c r="Q17" i="49"/>
  <c r="Q15" i="49"/>
  <c r="Q16" i="49"/>
  <c r="Q14" i="49"/>
  <c r="P13" i="49"/>
  <c r="P68" i="49"/>
  <c r="P9" i="49"/>
  <c r="O67" i="49"/>
  <c r="O79" i="49"/>
  <c r="P52" i="49"/>
  <c r="L194" i="49"/>
  <c r="L204" i="49"/>
  <c r="L139" i="49"/>
  <c r="P69" i="49"/>
  <c r="P10" i="49"/>
  <c r="P81" i="49"/>
  <c r="Q54" i="49"/>
  <c r="Q81" i="49" s="1"/>
  <c r="I172" i="49"/>
  <c r="I264" i="49" s="1"/>
  <c r="I170" i="49"/>
  <c r="I230" i="49" s="1"/>
  <c r="I213" i="49"/>
  <c r="I171" i="49"/>
  <c r="I247" i="49" s="1"/>
  <c r="H337" i="49"/>
  <c r="H215" i="49"/>
  <c r="O80" i="49"/>
  <c r="P53" i="49"/>
  <c r="P11" i="49"/>
  <c r="P70" i="49"/>
  <c r="J159" i="49"/>
  <c r="N77" i="49"/>
  <c r="N66" i="49" s="1"/>
  <c r="L203" i="49"/>
  <c r="L193" i="49"/>
  <c r="L180" i="49"/>
  <c r="L122" i="49"/>
  <c r="K63" i="54"/>
  <c r="J55" i="54"/>
  <c r="I52" i="54"/>
  <c r="I34" i="54"/>
  <c r="J54" i="54"/>
  <c r="I33" i="54"/>
  <c r="J66" i="54"/>
  <c r="H64" i="54"/>
  <c r="I35" i="54"/>
  <c r="J46" i="54"/>
  <c r="H63" i="54"/>
  <c r="L66" i="54"/>
  <c r="J36" i="54"/>
  <c r="N68" i="54"/>
  <c r="H32" i="54"/>
  <c r="J53" i="54"/>
  <c r="H52" i="54"/>
  <c r="I65" i="54"/>
  <c r="K64" i="54"/>
  <c r="M47" i="54"/>
  <c r="I63" i="54"/>
  <c r="L56" i="54"/>
  <c r="I43" i="54"/>
  <c r="I44" i="54"/>
  <c r="N58" i="54"/>
  <c r="K46" i="54"/>
  <c r="K53" i="54"/>
  <c r="I45" i="54"/>
  <c r="K65" i="54"/>
  <c r="N57" i="54"/>
  <c r="I64" i="54"/>
  <c r="H65" i="54"/>
  <c r="K54" i="54"/>
  <c r="K55" i="54"/>
  <c r="M67" i="54"/>
  <c r="K317" i="49" l="1"/>
  <c r="L181" i="52"/>
  <c r="L182" i="52" s="1"/>
  <c r="L185" i="52" s="1"/>
  <c r="L281" i="52" s="1"/>
  <c r="L283" i="52" s="1"/>
  <c r="I266" i="51"/>
  <c r="I232" i="51"/>
  <c r="K341" i="51"/>
  <c r="K371" i="51" s="1"/>
  <c r="J340" i="51"/>
  <c r="J370" i="51" s="1"/>
  <c r="J338" i="51"/>
  <c r="J368" i="51" s="1"/>
  <c r="M343" i="52"/>
  <c r="M373" i="52" s="1"/>
  <c r="I283" i="49"/>
  <c r="J339" i="51"/>
  <c r="J369" i="51" s="1"/>
  <c r="N207" i="51"/>
  <c r="N315" i="51" s="1"/>
  <c r="N343" i="51" s="1"/>
  <c r="N373" i="51" s="1"/>
  <c r="M342" i="51"/>
  <c r="M372" i="51" s="1"/>
  <c r="N207" i="52"/>
  <c r="N315" i="52" s="1"/>
  <c r="N343" i="52" s="1"/>
  <c r="N373" i="52" s="1"/>
  <c r="K171" i="52"/>
  <c r="K247" i="52" s="1"/>
  <c r="K249" i="52" s="1"/>
  <c r="K172" i="52"/>
  <c r="K264" i="52" s="1"/>
  <c r="K340" i="52" s="1"/>
  <c r="K370" i="52" s="1"/>
  <c r="M317" i="51"/>
  <c r="N197" i="52"/>
  <c r="N298" i="52" s="1"/>
  <c r="N300" i="52" s="1"/>
  <c r="I59" i="54"/>
  <c r="H59" i="54"/>
  <c r="H365" i="51"/>
  <c r="M159" i="52"/>
  <c r="M166" i="52" s="1"/>
  <c r="G365" i="51"/>
  <c r="G365" i="49"/>
  <c r="O204" i="52"/>
  <c r="O139" i="52"/>
  <c r="O194" i="52"/>
  <c r="Q67" i="51"/>
  <c r="Q66" i="51" s="1"/>
  <c r="Q97" i="51" s="1"/>
  <c r="P97" i="52"/>
  <c r="P98" i="52"/>
  <c r="L341" i="52"/>
  <c r="L371" i="52" s="1"/>
  <c r="O140" i="52"/>
  <c r="P141" i="52" s="1"/>
  <c r="N158" i="52"/>
  <c r="I340" i="52"/>
  <c r="I370" i="52" s="1"/>
  <c r="I266" i="52"/>
  <c r="O180" i="52"/>
  <c r="O203" i="52"/>
  <c r="O193" i="52"/>
  <c r="O122" i="52"/>
  <c r="G335" i="52"/>
  <c r="G367" i="52"/>
  <c r="N157" i="52"/>
  <c r="O123" i="52"/>
  <c r="P124" i="52" s="1"/>
  <c r="Q97" i="52"/>
  <c r="Q98" i="52"/>
  <c r="L213" i="52"/>
  <c r="L171" i="52"/>
  <c r="L247" i="52" s="1"/>
  <c r="L170" i="52"/>
  <c r="L230" i="52" s="1"/>
  <c r="L172" i="52"/>
  <c r="L264" i="52" s="1"/>
  <c r="I232" i="52"/>
  <c r="I338" i="52"/>
  <c r="I368" i="52" s="1"/>
  <c r="J335" i="52"/>
  <c r="J367" i="52"/>
  <c r="H335" i="52"/>
  <c r="H367" i="52"/>
  <c r="I337" i="52"/>
  <c r="I215" i="52"/>
  <c r="M342" i="52"/>
  <c r="M372" i="52" s="1"/>
  <c r="M300" i="52"/>
  <c r="K338" i="52"/>
  <c r="K368" i="52" s="1"/>
  <c r="K232" i="52"/>
  <c r="L159" i="50"/>
  <c r="L181" i="50" s="1"/>
  <c r="L182" i="50" s="1"/>
  <c r="L185" i="50" s="1"/>
  <c r="L281" i="50" s="1"/>
  <c r="I339" i="52"/>
  <c r="I369" i="52" s="1"/>
  <c r="I249" i="52"/>
  <c r="K337" i="52"/>
  <c r="K215" i="52"/>
  <c r="O123" i="51"/>
  <c r="P124" i="51" s="1"/>
  <c r="N157" i="51"/>
  <c r="K338" i="51"/>
  <c r="K368" i="51" s="1"/>
  <c r="K232" i="51"/>
  <c r="M159" i="51"/>
  <c r="P97" i="51"/>
  <c r="P98" i="51"/>
  <c r="L341" i="51"/>
  <c r="L371" i="51" s="1"/>
  <c r="L283" i="51"/>
  <c r="J367" i="51"/>
  <c r="P67" i="50"/>
  <c r="P66" i="50" s="1"/>
  <c r="P97" i="50" s="1"/>
  <c r="M197" i="50"/>
  <c r="M298" i="50" s="1"/>
  <c r="M342" i="50" s="1"/>
  <c r="M372" i="50" s="1"/>
  <c r="K159" i="49"/>
  <c r="K166" i="49" s="1"/>
  <c r="K339" i="51"/>
  <c r="K369" i="51" s="1"/>
  <c r="K249" i="51"/>
  <c r="N197" i="51"/>
  <c r="N298" i="51" s="1"/>
  <c r="O140" i="51"/>
  <c r="P141" i="51" s="1"/>
  <c r="N158" i="51"/>
  <c r="O194" i="51"/>
  <c r="O139" i="51"/>
  <c r="O204" i="51"/>
  <c r="Q8" i="51"/>
  <c r="I335" i="51"/>
  <c r="I367" i="51"/>
  <c r="L172" i="51"/>
  <c r="L264" i="51" s="1"/>
  <c r="L171" i="51"/>
  <c r="L247" i="51" s="1"/>
  <c r="L170" i="51"/>
  <c r="L230" i="51" s="1"/>
  <c r="L213" i="51"/>
  <c r="K266" i="51"/>
  <c r="K340" i="51"/>
  <c r="K370" i="51" s="1"/>
  <c r="K337" i="51"/>
  <c r="K215" i="51"/>
  <c r="O180" i="51"/>
  <c r="O193" i="51"/>
  <c r="O203" i="51"/>
  <c r="O122" i="51"/>
  <c r="M157" i="50"/>
  <c r="N123" i="50"/>
  <c r="O124" i="50" s="1"/>
  <c r="N204" i="50"/>
  <c r="N139" i="50"/>
  <c r="N194" i="50"/>
  <c r="J339" i="50"/>
  <c r="J369" i="50" s="1"/>
  <c r="J249" i="50"/>
  <c r="H335" i="50"/>
  <c r="H367" i="50"/>
  <c r="I337" i="50"/>
  <c r="I215" i="50"/>
  <c r="P8" i="49"/>
  <c r="N193" i="50"/>
  <c r="N122" i="50"/>
  <c r="N203" i="50"/>
  <c r="N180" i="50"/>
  <c r="Q69" i="50"/>
  <c r="Q10" i="50"/>
  <c r="J337" i="50"/>
  <c r="J215" i="50"/>
  <c r="K213" i="50"/>
  <c r="K171" i="50"/>
  <c r="K247" i="50" s="1"/>
  <c r="K172" i="50"/>
  <c r="K264" i="50" s="1"/>
  <c r="K170" i="50"/>
  <c r="K230" i="50" s="1"/>
  <c r="I338" i="50"/>
  <c r="I368" i="50" s="1"/>
  <c r="I232" i="50"/>
  <c r="P8" i="50"/>
  <c r="Q71" i="50"/>
  <c r="Q12" i="50"/>
  <c r="O97" i="50"/>
  <c r="O98" i="50"/>
  <c r="J338" i="50"/>
  <c r="J368" i="50" s="1"/>
  <c r="J232" i="50"/>
  <c r="I340" i="50"/>
  <c r="I370" i="50" s="1"/>
  <c r="I266" i="50"/>
  <c r="Q70" i="50"/>
  <c r="Q11" i="50"/>
  <c r="K341" i="50"/>
  <c r="K371" i="50" s="1"/>
  <c r="K283" i="50"/>
  <c r="M207" i="50"/>
  <c r="M315" i="50" s="1"/>
  <c r="Q68" i="50"/>
  <c r="Q13" i="50"/>
  <c r="Q9" i="50"/>
  <c r="J340" i="50"/>
  <c r="J370" i="50" s="1"/>
  <c r="J266" i="50"/>
  <c r="M158" i="50"/>
  <c r="N140" i="50"/>
  <c r="O141" i="50" s="1"/>
  <c r="I339" i="50"/>
  <c r="I369" i="50" s="1"/>
  <c r="I249" i="50"/>
  <c r="J181" i="49"/>
  <c r="J182" i="49" s="1"/>
  <c r="J185" i="49" s="1"/>
  <c r="J281" i="49" s="1"/>
  <c r="J166" i="49"/>
  <c r="I337" i="49"/>
  <c r="I215" i="49"/>
  <c r="N97" i="49"/>
  <c r="N98" i="49"/>
  <c r="I338" i="49"/>
  <c r="I368" i="49" s="1"/>
  <c r="I232" i="49"/>
  <c r="Q52" i="49"/>
  <c r="Q79" i="49" s="1"/>
  <c r="P79" i="49"/>
  <c r="P67" i="49"/>
  <c r="Q10" i="49"/>
  <c r="Q69" i="49"/>
  <c r="L207" i="49"/>
  <c r="L315" i="49" s="1"/>
  <c r="H335" i="49"/>
  <c r="H367" i="49"/>
  <c r="I340" i="49"/>
  <c r="I370" i="49" s="1"/>
  <c r="I266" i="49"/>
  <c r="L158" i="49"/>
  <c r="M140" i="49"/>
  <c r="N141" i="49" s="1"/>
  <c r="O77" i="49"/>
  <c r="O66" i="49" s="1"/>
  <c r="Q71" i="49"/>
  <c r="Q12" i="49"/>
  <c r="M139" i="49"/>
  <c r="M204" i="49"/>
  <c r="M194" i="49"/>
  <c r="Q70" i="49"/>
  <c r="Q11" i="49"/>
  <c r="L197" i="49"/>
  <c r="L298" i="49" s="1"/>
  <c r="M123" i="49"/>
  <c r="N124" i="49" s="1"/>
  <c r="L157" i="49"/>
  <c r="Q53" i="49"/>
  <c r="Q80" i="49" s="1"/>
  <c r="P80" i="49"/>
  <c r="I339" i="49"/>
  <c r="I369" i="49" s="1"/>
  <c r="I249" i="49"/>
  <c r="Q68" i="49"/>
  <c r="Q9" i="49"/>
  <c r="Q13" i="49"/>
  <c r="M203" i="49"/>
  <c r="M180" i="49"/>
  <c r="M193" i="49"/>
  <c r="M122" i="49"/>
  <c r="L63" i="54"/>
  <c r="K43" i="54"/>
  <c r="J33" i="54"/>
  <c r="J34" i="54"/>
  <c r="O67" i="54"/>
  <c r="L54" i="54"/>
  <c r="L64" i="54"/>
  <c r="N67" i="54"/>
  <c r="J64" i="54"/>
  <c r="M56" i="54"/>
  <c r="L65" i="54"/>
  <c r="J43" i="54"/>
  <c r="L53" i="54"/>
  <c r="M66" i="54"/>
  <c r="O58" i="54"/>
  <c r="J63" i="54"/>
  <c r="J65" i="54"/>
  <c r="K44" i="54"/>
  <c r="K62" i="54"/>
  <c r="J45" i="54"/>
  <c r="I42" i="54"/>
  <c r="O68" i="54"/>
  <c r="N47" i="54"/>
  <c r="K45" i="54"/>
  <c r="I32" i="54"/>
  <c r="L55" i="54"/>
  <c r="J52" i="54"/>
  <c r="L46" i="54"/>
  <c r="J35" i="54"/>
  <c r="J44" i="54"/>
  <c r="K52" i="54"/>
  <c r="H62" i="54"/>
  <c r="I62" i="54"/>
  <c r="Q98" i="51" l="1"/>
  <c r="Q204" i="51" s="1"/>
  <c r="N317" i="51"/>
  <c r="N317" i="52"/>
  <c r="J335" i="51"/>
  <c r="K266" i="52"/>
  <c r="K339" i="52"/>
  <c r="K369" i="52" s="1"/>
  <c r="M181" i="52"/>
  <c r="M182" i="52" s="1"/>
  <c r="M185" i="52" s="1"/>
  <c r="M281" i="52" s="1"/>
  <c r="M283" i="52" s="1"/>
  <c r="N342" i="52"/>
  <c r="N372" i="52" s="1"/>
  <c r="L166" i="50"/>
  <c r="L172" i="50" s="1"/>
  <c r="L264" i="50" s="1"/>
  <c r="N159" i="52"/>
  <c r="N181" i="52" s="1"/>
  <c r="N182" i="52" s="1"/>
  <c r="N185" i="52" s="1"/>
  <c r="N281" i="52" s="1"/>
  <c r="M300" i="50"/>
  <c r="I49" i="54"/>
  <c r="K59" i="54"/>
  <c r="I69" i="54"/>
  <c r="K69" i="54"/>
  <c r="J59" i="54"/>
  <c r="H69" i="54"/>
  <c r="H365" i="50"/>
  <c r="O197" i="51"/>
  <c r="O298" i="51" s="1"/>
  <c r="O342" i="51" s="1"/>
  <c r="O372" i="51" s="1"/>
  <c r="J365" i="51"/>
  <c r="H365" i="52"/>
  <c r="J365" i="52"/>
  <c r="O197" i="52"/>
  <c r="O298" i="52" s="1"/>
  <c r="O300" i="52" s="1"/>
  <c r="H365" i="49"/>
  <c r="N197" i="50"/>
  <c r="N298" i="50" s="1"/>
  <c r="N300" i="50" s="1"/>
  <c r="I365" i="51"/>
  <c r="G365" i="52"/>
  <c r="M172" i="52"/>
  <c r="M264" i="52" s="1"/>
  <c r="M213" i="52"/>
  <c r="M171" i="52"/>
  <c r="M247" i="52" s="1"/>
  <c r="M170" i="52"/>
  <c r="M230" i="52" s="1"/>
  <c r="L340" i="52"/>
  <c r="L370" i="52" s="1"/>
  <c r="L266" i="52"/>
  <c r="Q194" i="52"/>
  <c r="Q204" i="52"/>
  <c r="Q139" i="52"/>
  <c r="P123" i="52"/>
  <c r="Q124" i="52" s="1"/>
  <c r="O157" i="52"/>
  <c r="O158" i="52"/>
  <c r="P140" i="52"/>
  <c r="Q141" i="52" s="1"/>
  <c r="Q8" i="49"/>
  <c r="K181" i="49"/>
  <c r="K182" i="49" s="1"/>
  <c r="K185" i="49" s="1"/>
  <c r="K281" i="49" s="1"/>
  <c r="K341" i="49" s="1"/>
  <c r="K371" i="49" s="1"/>
  <c r="M341" i="52"/>
  <c r="M371" i="52" s="1"/>
  <c r="L338" i="52"/>
  <c r="L368" i="52" s="1"/>
  <c r="L232" i="52"/>
  <c r="Q203" i="52"/>
  <c r="Q193" i="52"/>
  <c r="Q122" i="52"/>
  <c r="Q180" i="52"/>
  <c r="N207" i="50"/>
  <c r="N315" i="50" s="1"/>
  <c r="N317" i="50" s="1"/>
  <c r="O207" i="51"/>
  <c r="O315" i="51" s="1"/>
  <c r="O343" i="51" s="1"/>
  <c r="O373" i="51" s="1"/>
  <c r="L339" i="52"/>
  <c r="L369" i="52" s="1"/>
  <c r="L249" i="52"/>
  <c r="O207" i="52"/>
  <c r="O315" i="52" s="1"/>
  <c r="P139" i="52"/>
  <c r="P194" i="52"/>
  <c r="P204" i="52"/>
  <c r="M197" i="49"/>
  <c r="M298" i="49" s="1"/>
  <c r="M342" i="49" s="1"/>
  <c r="M372" i="49" s="1"/>
  <c r="K367" i="52"/>
  <c r="I335" i="52"/>
  <c r="I367" i="52"/>
  <c r="L337" i="52"/>
  <c r="L215" i="52"/>
  <c r="P193" i="52"/>
  <c r="P180" i="52"/>
  <c r="P203" i="52"/>
  <c r="P122" i="52"/>
  <c r="L338" i="51"/>
  <c r="L368" i="51" s="1"/>
  <c r="L232" i="51"/>
  <c r="L339" i="51"/>
  <c r="L369" i="51" s="1"/>
  <c r="L249" i="51"/>
  <c r="P194" i="51"/>
  <c r="P139" i="51"/>
  <c r="P204" i="51"/>
  <c r="Q203" i="51"/>
  <c r="Q193" i="51"/>
  <c r="Q122" i="51"/>
  <c r="Q77" i="49"/>
  <c r="P98" i="50"/>
  <c r="P139" i="50" s="1"/>
  <c r="O157" i="51"/>
  <c r="P123" i="51"/>
  <c r="Q124" i="51" s="1"/>
  <c r="L340" i="51"/>
  <c r="L370" i="51" s="1"/>
  <c r="L266" i="51"/>
  <c r="P203" i="51"/>
  <c r="P180" i="51"/>
  <c r="P122" i="51"/>
  <c r="P193" i="51"/>
  <c r="N159" i="51"/>
  <c r="K335" i="51"/>
  <c r="K367" i="51"/>
  <c r="Q67" i="50"/>
  <c r="Q66" i="50" s="1"/>
  <c r="Q97" i="50" s="1"/>
  <c r="L337" i="51"/>
  <c r="L215" i="51"/>
  <c r="P140" i="51"/>
  <c r="Q141" i="51" s="1"/>
  <c r="O158" i="51"/>
  <c r="N342" i="51"/>
  <c r="N372" i="51" s="1"/>
  <c r="N300" i="51"/>
  <c r="M181" i="51"/>
  <c r="M182" i="51" s="1"/>
  <c r="M185" i="51" s="1"/>
  <c r="M281" i="51" s="1"/>
  <c r="M166" i="51"/>
  <c r="K339" i="50"/>
  <c r="K369" i="50" s="1"/>
  <c r="K249" i="50"/>
  <c r="O123" i="50"/>
  <c r="P124" i="50" s="1"/>
  <c r="N157" i="50"/>
  <c r="I335" i="50"/>
  <c r="I367" i="50"/>
  <c r="M343" i="50"/>
  <c r="M373" i="50" s="1"/>
  <c r="M317" i="50"/>
  <c r="K337" i="50"/>
  <c r="K215" i="50"/>
  <c r="P203" i="50"/>
  <c r="P122" i="50"/>
  <c r="P193" i="50"/>
  <c r="M159" i="50"/>
  <c r="M207" i="49"/>
  <c r="M315" i="49" s="1"/>
  <c r="M343" i="49" s="1"/>
  <c r="M373" i="49" s="1"/>
  <c r="Q8" i="50"/>
  <c r="O139" i="50"/>
  <c r="O194" i="50"/>
  <c r="O204" i="50"/>
  <c r="K338" i="50"/>
  <c r="K368" i="50" s="1"/>
  <c r="K232" i="50"/>
  <c r="N158" i="50"/>
  <c r="O140" i="50"/>
  <c r="P141" i="50" s="1"/>
  <c r="L283" i="50"/>
  <c r="L341" i="50"/>
  <c r="L371" i="50" s="1"/>
  <c r="O193" i="50"/>
  <c r="O180" i="50"/>
  <c r="O203" i="50"/>
  <c r="O122" i="50"/>
  <c r="K340" i="50"/>
  <c r="K370" i="50" s="1"/>
  <c r="K266" i="50"/>
  <c r="J335" i="50"/>
  <c r="J367" i="50"/>
  <c r="Q67" i="49"/>
  <c r="L342" i="49"/>
  <c r="L372" i="49" s="1"/>
  <c r="L300" i="49"/>
  <c r="L343" i="49"/>
  <c r="L373" i="49" s="1"/>
  <c r="L317" i="49"/>
  <c r="O97" i="49"/>
  <c r="O98" i="49"/>
  <c r="I335" i="49"/>
  <c r="I367" i="49"/>
  <c r="N123" i="49"/>
  <c r="O124" i="49" s="1"/>
  <c r="M157" i="49"/>
  <c r="L159" i="49"/>
  <c r="M158" i="49"/>
  <c r="N140" i="49"/>
  <c r="O141" i="49" s="1"/>
  <c r="K213" i="49"/>
  <c r="K171" i="49"/>
  <c r="K247" i="49" s="1"/>
  <c r="K172" i="49"/>
  <c r="K264" i="49" s="1"/>
  <c r="K170" i="49"/>
  <c r="K230" i="49" s="1"/>
  <c r="P77" i="49"/>
  <c r="P66" i="49" s="1"/>
  <c r="N204" i="49"/>
  <c r="N194" i="49"/>
  <c r="N139" i="49"/>
  <c r="J170" i="49"/>
  <c r="J230" i="49" s="1"/>
  <c r="J213" i="49"/>
  <c r="J172" i="49"/>
  <c r="J264" i="49" s="1"/>
  <c r="J171" i="49"/>
  <c r="J247" i="49" s="1"/>
  <c r="N193" i="49"/>
  <c r="N180" i="49"/>
  <c r="N122" i="49"/>
  <c r="N203" i="49"/>
  <c r="J341" i="49"/>
  <c r="J371" i="49" s="1"/>
  <c r="J283" i="49"/>
  <c r="M37" i="54"/>
  <c r="L52" i="54"/>
  <c r="P58" i="54"/>
  <c r="K36" i="54"/>
  <c r="O48" i="54"/>
  <c r="J32" i="54"/>
  <c r="O47" i="54"/>
  <c r="N48" i="54"/>
  <c r="L36" i="54"/>
  <c r="L45" i="54"/>
  <c r="J62" i="54"/>
  <c r="M53" i="54"/>
  <c r="N66" i="54"/>
  <c r="M63" i="54"/>
  <c r="M54" i="54"/>
  <c r="O57" i="54"/>
  <c r="J42" i="54"/>
  <c r="L43" i="54"/>
  <c r="M46" i="54"/>
  <c r="L44" i="54"/>
  <c r="M64" i="54"/>
  <c r="P57" i="54"/>
  <c r="K42" i="54"/>
  <c r="M65" i="54"/>
  <c r="M55" i="54"/>
  <c r="P67" i="54"/>
  <c r="L62" i="54"/>
  <c r="N37" i="54"/>
  <c r="P197" i="51" l="1"/>
  <c r="P298" i="51" s="1"/>
  <c r="P342" i="51" s="1"/>
  <c r="P372" i="51" s="1"/>
  <c r="Q194" i="51"/>
  <c r="Q197" i="51" s="1"/>
  <c r="Q298" i="51" s="1"/>
  <c r="Q300" i="51" s="1"/>
  <c r="Q180" i="51"/>
  <c r="Q139" i="51"/>
  <c r="M300" i="49"/>
  <c r="N166" i="52"/>
  <c r="N172" i="52" s="1"/>
  <c r="N264" i="52" s="1"/>
  <c r="K335" i="52"/>
  <c r="N197" i="49"/>
  <c r="N298" i="49" s="1"/>
  <c r="N342" i="49" s="1"/>
  <c r="N372" i="49" s="1"/>
  <c r="L213" i="50"/>
  <c r="L215" i="50" s="1"/>
  <c r="O197" i="50"/>
  <c r="O298" i="50" s="1"/>
  <c r="O300" i="50" s="1"/>
  <c r="N342" i="50"/>
  <c r="N372" i="50" s="1"/>
  <c r="N207" i="49"/>
  <c r="N315" i="49" s="1"/>
  <c r="N343" i="49" s="1"/>
  <c r="N373" i="49" s="1"/>
  <c r="O342" i="52"/>
  <c r="O372" i="52" s="1"/>
  <c r="Q207" i="52"/>
  <c r="Q315" i="52" s="1"/>
  <c r="Q317" i="52" s="1"/>
  <c r="N343" i="50"/>
  <c r="N373" i="50" s="1"/>
  <c r="L170" i="50"/>
  <c r="L230" i="50" s="1"/>
  <c r="L338" i="50" s="1"/>
  <c r="L368" i="50" s="1"/>
  <c r="O300" i="51"/>
  <c r="L171" i="50"/>
  <c r="L247" i="50" s="1"/>
  <c r="L339" i="50" s="1"/>
  <c r="L369" i="50" s="1"/>
  <c r="P194" i="50"/>
  <c r="P197" i="50" s="1"/>
  <c r="P298" i="50" s="1"/>
  <c r="P197" i="52"/>
  <c r="P298" i="52" s="1"/>
  <c r="P342" i="52" s="1"/>
  <c r="P372" i="52" s="1"/>
  <c r="K49" i="54"/>
  <c r="L59" i="54"/>
  <c r="J69" i="54"/>
  <c r="J49" i="54"/>
  <c r="L69" i="54"/>
  <c r="J365" i="50"/>
  <c r="K365" i="51"/>
  <c r="K283" i="49"/>
  <c r="Q98" i="50"/>
  <c r="Q194" i="50" s="1"/>
  <c r="I365" i="52"/>
  <c r="P180" i="50"/>
  <c r="I365" i="50"/>
  <c r="O317" i="51"/>
  <c r="Q197" i="52"/>
  <c r="Q298" i="52" s="1"/>
  <c r="Q300" i="52" s="1"/>
  <c r="I365" i="49"/>
  <c r="K365" i="52"/>
  <c r="M338" i="52"/>
  <c r="M368" i="52" s="1"/>
  <c r="M232" i="52"/>
  <c r="P157" i="52"/>
  <c r="Q123" i="52"/>
  <c r="Q157" i="52" s="1"/>
  <c r="L335" i="52"/>
  <c r="L367" i="52"/>
  <c r="P158" i="52"/>
  <c r="Q140" i="52"/>
  <c r="Q158" i="52" s="1"/>
  <c r="O159" i="52"/>
  <c r="M339" i="52"/>
  <c r="M369" i="52" s="1"/>
  <c r="M249" i="52"/>
  <c r="P204" i="50"/>
  <c r="P207" i="50" s="1"/>
  <c r="P315" i="50" s="1"/>
  <c r="P207" i="51"/>
  <c r="P315" i="51" s="1"/>
  <c r="P343" i="51" s="1"/>
  <c r="P373" i="51" s="1"/>
  <c r="O159" i="51"/>
  <c r="O181" i="51" s="1"/>
  <c r="O182" i="51" s="1"/>
  <c r="O185" i="51" s="1"/>
  <c r="O281" i="51" s="1"/>
  <c r="P207" i="52"/>
  <c r="P315" i="52" s="1"/>
  <c r="O343" i="52"/>
  <c r="O373" i="52" s="1"/>
  <c r="O317" i="52"/>
  <c r="M337" i="52"/>
  <c r="M215" i="52"/>
  <c r="Q66" i="49"/>
  <c r="Q97" i="49" s="1"/>
  <c r="N341" i="52"/>
  <c r="N371" i="52" s="1"/>
  <c r="N283" i="52"/>
  <c r="M340" i="52"/>
  <c r="M370" i="52" s="1"/>
  <c r="M266" i="52"/>
  <c r="M341" i="51"/>
  <c r="M371" i="51" s="1"/>
  <c r="M283" i="51"/>
  <c r="N166" i="51"/>
  <c r="N181" i="51"/>
  <c r="N182" i="51" s="1"/>
  <c r="N185" i="51" s="1"/>
  <c r="N281" i="51" s="1"/>
  <c r="Q140" i="51"/>
  <c r="P158" i="51"/>
  <c r="M317" i="49"/>
  <c r="L335" i="51"/>
  <c r="L367" i="51"/>
  <c r="P157" i="51"/>
  <c r="Q123" i="51"/>
  <c r="Q157" i="51" s="1"/>
  <c r="Q207" i="51"/>
  <c r="Q315" i="51" s="1"/>
  <c r="O207" i="50"/>
  <c r="O315" i="50" s="1"/>
  <c r="O343" i="50" s="1"/>
  <c r="O373" i="50" s="1"/>
  <c r="M170" i="51"/>
  <c r="M230" i="51" s="1"/>
  <c r="M172" i="51"/>
  <c r="M264" i="51" s="1"/>
  <c r="M171" i="51"/>
  <c r="M247" i="51" s="1"/>
  <c r="M213" i="51"/>
  <c r="Q123" i="50"/>
  <c r="O157" i="50"/>
  <c r="P123" i="50"/>
  <c r="Q124" i="50" s="1"/>
  <c r="M181" i="50"/>
  <c r="M182" i="50" s="1"/>
  <c r="M185" i="50" s="1"/>
  <c r="M281" i="50" s="1"/>
  <c r="M166" i="50"/>
  <c r="K335" i="50"/>
  <c r="K367" i="50"/>
  <c r="N159" i="50"/>
  <c r="L340" i="50"/>
  <c r="L370" i="50" s="1"/>
  <c r="L266" i="50"/>
  <c r="P140" i="50"/>
  <c r="Q141" i="50" s="1"/>
  <c r="O158" i="50"/>
  <c r="Q140" i="50"/>
  <c r="Q203" i="50"/>
  <c r="Q122" i="50"/>
  <c r="Q193" i="50"/>
  <c r="P97" i="49"/>
  <c r="P98" i="49"/>
  <c r="N158" i="49"/>
  <c r="O140" i="49"/>
  <c r="P141" i="49" s="1"/>
  <c r="K340" i="49"/>
  <c r="K370" i="49" s="1"/>
  <c r="K266" i="49"/>
  <c r="J337" i="49"/>
  <c r="J215" i="49"/>
  <c r="K339" i="49"/>
  <c r="K369" i="49" s="1"/>
  <c r="K249" i="49"/>
  <c r="L166" i="49"/>
  <c r="L181" i="49"/>
  <c r="L182" i="49" s="1"/>
  <c r="L185" i="49" s="1"/>
  <c r="L281" i="49" s="1"/>
  <c r="O204" i="49"/>
  <c r="O194" i="49"/>
  <c r="O139" i="49"/>
  <c r="J339" i="49"/>
  <c r="J369" i="49" s="1"/>
  <c r="J249" i="49"/>
  <c r="K232" i="49"/>
  <c r="K338" i="49"/>
  <c r="K368" i="49" s="1"/>
  <c r="J340" i="49"/>
  <c r="J370" i="49" s="1"/>
  <c r="J266" i="49"/>
  <c r="O123" i="49"/>
  <c r="P124" i="49" s="1"/>
  <c r="N157" i="49"/>
  <c r="J338" i="49"/>
  <c r="J368" i="49" s="1"/>
  <c r="J232" i="49"/>
  <c r="K337" i="49"/>
  <c r="K215" i="49"/>
  <c r="M159" i="49"/>
  <c r="O193" i="49"/>
  <c r="O122" i="49"/>
  <c r="O203" i="49"/>
  <c r="O180" i="49"/>
  <c r="Q58" i="54"/>
  <c r="R57" i="54"/>
  <c r="O66" i="54"/>
  <c r="L33" i="54"/>
  <c r="L34" i="54"/>
  <c r="N64" i="54"/>
  <c r="P48" i="54"/>
  <c r="O37" i="54"/>
  <c r="R67" i="54"/>
  <c r="N56" i="54"/>
  <c r="N63" i="54"/>
  <c r="M62" i="54"/>
  <c r="R68" i="54"/>
  <c r="P68" i="54"/>
  <c r="L42" i="54"/>
  <c r="M43" i="54"/>
  <c r="Q57" i="54"/>
  <c r="P47" i="54"/>
  <c r="M45" i="54"/>
  <c r="N65" i="54"/>
  <c r="K34" i="54"/>
  <c r="K33" i="54"/>
  <c r="L35" i="54"/>
  <c r="Q67" i="54"/>
  <c r="M44" i="54"/>
  <c r="K35" i="54"/>
  <c r="Q47" i="54"/>
  <c r="M52" i="54"/>
  <c r="Q343" i="52" l="1"/>
  <c r="Q373" i="52" s="1"/>
  <c r="N171" i="52"/>
  <c r="N247" i="52" s="1"/>
  <c r="N249" i="52" s="1"/>
  <c r="Q158" i="51"/>
  <c r="Q159" i="51" s="1"/>
  <c r="Q180" i="50"/>
  <c r="P300" i="51"/>
  <c r="O342" i="50"/>
  <c r="O372" i="50" s="1"/>
  <c r="N213" i="52"/>
  <c r="N337" i="52" s="1"/>
  <c r="N317" i="49"/>
  <c r="Q204" i="50"/>
  <c r="Q207" i="50" s="1"/>
  <c r="Q315" i="50" s="1"/>
  <c r="N170" i="52"/>
  <c r="N230" i="52" s="1"/>
  <c r="N338" i="52" s="1"/>
  <c r="N368" i="52" s="1"/>
  <c r="N300" i="49"/>
  <c r="L337" i="50"/>
  <c r="L335" i="50" s="1"/>
  <c r="Q342" i="51"/>
  <c r="Q372" i="51" s="1"/>
  <c r="L249" i="50"/>
  <c r="Q342" i="52"/>
  <c r="Q372" i="52" s="1"/>
  <c r="Q139" i="50"/>
  <c r="Q158" i="50" s="1"/>
  <c r="P342" i="50"/>
  <c r="P372" i="50" s="1"/>
  <c r="P300" i="50"/>
  <c r="L232" i="50"/>
  <c r="P317" i="51"/>
  <c r="O207" i="49"/>
  <c r="O315" i="49" s="1"/>
  <c r="O317" i="49" s="1"/>
  <c r="Q98" i="49"/>
  <c r="Q139" i="49" s="1"/>
  <c r="P300" i="52"/>
  <c r="O197" i="49"/>
  <c r="O298" i="49" s="1"/>
  <c r="O300" i="49" s="1"/>
  <c r="M59" i="54"/>
  <c r="M69" i="54"/>
  <c r="L49" i="54"/>
  <c r="Q197" i="50"/>
  <c r="Q298" i="50" s="1"/>
  <c r="Q342" i="50" s="1"/>
  <c r="Q372" i="50" s="1"/>
  <c r="P157" i="50"/>
  <c r="L365" i="51"/>
  <c r="Q157" i="50"/>
  <c r="L365" i="52"/>
  <c r="K365" i="50"/>
  <c r="Q159" i="52"/>
  <c r="Q166" i="52" s="1"/>
  <c r="P343" i="52"/>
  <c r="P373" i="52" s="1"/>
  <c r="P317" i="52"/>
  <c r="O166" i="51"/>
  <c r="O170" i="51" s="1"/>
  <c r="O230" i="51" s="1"/>
  <c r="N339" i="52"/>
  <c r="N369" i="52" s="1"/>
  <c r="O181" i="52"/>
  <c r="O182" i="52" s="1"/>
  <c r="O185" i="52" s="1"/>
  <c r="O281" i="52" s="1"/>
  <c r="O166" i="52"/>
  <c r="M335" i="52"/>
  <c r="M367" i="52"/>
  <c r="P159" i="52"/>
  <c r="P159" i="51"/>
  <c r="P181" i="51" s="1"/>
  <c r="P182" i="51" s="1"/>
  <c r="P185" i="51" s="1"/>
  <c r="P281" i="51" s="1"/>
  <c r="N340" i="52"/>
  <c r="N370" i="52" s="1"/>
  <c r="N266" i="52"/>
  <c r="N341" i="51"/>
  <c r="N371" i="51" s="1"/>
  <c r="N283" i="51"/>
  <c r="O317" i="50"/>
  <c r="N213" i="51"/>
  <c r="N171" i="51"/>
  <c r="N247" i="51" s="1"/>
  <c r="N172" i="51"/>
  <c r="N264" i="51" s="1"/>
  <c r="N170" i="51"/>
  <c r="N230" i="51" s="1"/>
  <c r="M340" i="51"/>
  <c r="M370" i="51" s="1"/>
  <c r="M266" i="51"/>
  <c r="Q343" i="51"/>
  <c r="Q373" i="51" s="1"/>
  <c r="Q317" i="51"/>
  <c r="M337" i="51"/>
  <c r="M215" i="51"/>
  <c r="M339" i="51"/>
  <c r="M369" i="51" s="1"/>
  <c r="M249" i="51"/>
  <c r="O341" i="51"/>
  <c r="O371" i="51" s="1"/>
  <c r="O283" i="51"/>
  <c r="M338" i="51"/>
  <c r="M368" i="51" s="1"/>
  <c r="M232" i="51"/>
  <c r="N181" i="50"/>
  <c r="N182" i="50" s="1"/>
  <c r="N185" i="50" s="1"/>
  <c r="N281" i="50" s="1"/>
  <c r="N166" i="50"/>
  <c r="M341" i="50"/>
  <c r="M371" i="50" s="1"/>
  <c r="M283" i="50"/>
  <c r="M170" i="50"/>
  <c r="M230" i="50" s="1"/>
  <c r="M172" i="50"/>
  <c r="M264" i="50" s="1"/>
  <c r="M213" i="50"/>
  <c r="M171" i="50"/>
  <c r="M247" i="50" s="1"/>
  <c r="P158" i="50"/>
  <c r="P343" i="50"/>
  <c r="P373" i="50" s="1"/>
  <c r="P317" i="50"/>
  <c r="O159" i="50"/>
  <c r="L172" i="49"/>
  <c r="L264" i="49" s="1"/>
  <c r="L171" i="49"/>
  <c r="L247" i="49" s="1"/>
  <c r="L170" i="49"/>
  <c r="L230" i="49" s="1"/>
  <c r="L213" i="49"/>
  <c r="M181" i="49"/>
  <c r="M182" i="49" s="1"/>
  <c r="M185" i="49" s="1"/>
  <c r="M281" i="49" s="1"/>
  <c r="M166" i="49"/>
  <c r="N159" i="49"/>
  <c r="P194" i="49"/>
  <c r="P139" i="49"/>
  <c r="P204" i="49"/>
  <c r="O158" i="49"/>
  <c r="P140" i="49"/>
  <c r="Q141" i="49" s="1"/>
  <c r="J335" i="49"/>
  <c r="J367" i="49"/>
  <c r="O157" i="49"/>
  <c r="P123" i="49"/>
  <c r="Q124" i="49" s="1"/>
  <c r="K335" i="49"/>
  <c r="K367" i="49"/>
  <c r="Q203" i="49"/>
  <c r="Q193" i="49"/>
  <c r="Q122" i="49"/>
  <c r="L341" i="49"/>
  <c r="L371" i="49" s="1"/>
  <c r="L283" i="49"/>
  <c r="P180" i="49"/>
  <c r="P203" i="49"/>
  <c r="P193" i="49"/>
  <c r="P122" i="49"/>
  <c r="R58" i="54"/>
  <c r="N62" i="54"/>
  <c r="N53" i="54"/>
  <c r="O56" i="54"/>
  <c r="M36" i="54"/>
  <c r="N46" i="54"/>
  <c r="K32" i="54"/>
  <c r="Q48" i="54"/>
  <c r="O63" i="54"/>
  <c r="Q68" i="54"/>
  <c r="L32" i="54"/>
  <c r="N54" i="54"/>
  <c r="O64" i="54"/>
  <c r="M42" i="54"/>
  <c r="R47" i="54"/>
  <c r="O65" i="54"/>
  <c r="N55" i="54"/>
  <c r="P56" i="54"/>
  <c r="Q166" i="51" l="1"/>
  <c r="Q171" i="51" s="1"/>
  <c r="Q247" i="51" s="1"/>
  <c r="Q181" i="51"/>
  <c r="Q182" i="51" s="1"/>
  <c r="Q185" i="51" s="1"/>
  <c r="Q281" i="51" s="1"/>
  <c r="Q283" i="51" s="1"/>
  <c r="O343" i="49"/>
  <c r="O373" i="49" s="1"/>
  <c r="N232" i="52"/>
  <c r="P166" i="51"/>
  <c r="P213" i="51" s="1"/>
  <c r="L367" i="50"/>
  <c r="N215" i="52"/>
  <c r="Q194" i="49"/>
  <c r="Q197" i="49" s="1"/>
  <c r="Q298" i="49" s="1"/>
  <c r="Q342" i="49" s="1"/>
  <c r="Q372" i="49" s="1"/>
  <c r="Q204" i="49"/>
  <c r="Q207" i="49" s="1"/>
  <c r="Q315" i="49" s="1"/>
  <c r="Q180" i="49"/>
  <c r="Q181" i="52"/>
  <c r="Q182" i="52" s="1"/>
  <c r="Q185" i="52" s="1"/>
  <c r="Q281" i="52" s="1"/>
  <c r="Q341" i="52" s="1"/>
  <c r="Q371" i="52" s="1"/>
  <c r="O159" i="49"/>
  <c r="O181" i="49" s="1"/>
  <c r="O182" i="49" s="1"/>
  <c r="O185" i="49" s="1"/>
  <c r="O281" i="49" s="1"/>
  <c r="O171" i="51"/>
  <c r="O247" i="51" s="1"/>
  <c r="O339" i="51" s="1"/>
  <c r="O369" i="51" s="1"/>
  <c r="O213" i="51"/>
  <c r="O337" i="51" s="1"/>
  <c r="Q159" i="50"/>
  <c r="Q181" i="50" s="1"/>
  <c r="Q182" i="50" s="1"/>
  <c r="Q185" i="50" s="1"/>
  <c r="Q281" i="50" s="1"/>
  <c r="O342" i="49"/>
  <c r="O372" i="49" s="1"/>
  <c r="Q300" i="50"/>
  <c r="M49" i="54"/>
  <c r="N69" i="54"/>
  <c r="K365" i="49"/>
  <c r="J365" i="49"/>
  <c r="L365" i="50"/>
  <c r="O172" i="51"/>
  <c r="O264" i="51" s="1"/>
  <c r="O266" i="51" s="1"/>
  <c r="P159" i="50"/>
  <c r="P166" i="50" s="1"/>
  <c r="M365" i="52"/>
  <c r="O170" i="52"/>
  <c r="O230" i="52" s="1"/>
  <c r="O213" i="52"/>
  <c r="O172" i="52"/>
  <c r="O264" i="52" s="1"/>
  <c r="O171" i="52"/>
  <c r="O247" i="52" s="1"/>
  <c r="P166" i="52"/>
  <c r="P181" i="52"/>
  <c r="P182" i="52" s="1"/>
  <c r="P185" i="52" s="1"/>
  <c r="P281" i="52" s="1"/>
  <c r="N335" i="52"/>
  <c r="N367" i="52"/>
  <c r="O341" i="52"/>
  <c r="O371" i="52" s="1"/>
  <c r="O283" i="52"/>
  <c r="Q172" i="52"/>
  <c r="Q264" i="52" s="1"/>
  <c r="Q213" i="52"/>
  <c r="Q171" i="52"/>
  <c r="Q247" i="52" s="1"/>
  <c r="Q170" i="52"/>
  <c r="Q230" i="52" s="1"/>
  <c r="M335" i="51"/>
  <c r="M367" i="51"/>
  <c r="N337" i="51"/>
  <c r="N215" i="51"/>
  <c r="N338" i="51"/>
  <c r="N368" i="51" s="1"/>
  <c r="N232" i="51"/>
  <c r="N340" i="51"/>
  <c r="N370" i="51" s="1"/>
  <c r="N266" i="51"/>
  <c r="P341" i="51"/>
  <c r="P371" i="51" s="1"/>
  <c r="P283" i="51"/>
  <c r="O338" i="51"/>
  <c r="O368" i="51" s="1"/>
  <c r="O232" i="51"/>
  <c r="N339" i="51"/>
  <c r="N369" i="51" s="1"/>
  <c r="N249" i="51"/>
  <c r="M232" i="50"/>
  <c r="M338" i="50"/>
  <c r="M368" i="50" s="1"/>
  <c r="P197" i="49"/>
  <c r="P298" i="49" s="1"/>
  <c r="P342" i="49" s="1"/>
  <c r="P372" i="49" s="1"/>
  <c r="M337" i="50"/>
  <c r="M215" i="50"/>
  <c r="Q343" i="50"/>
  <c r="Q373" i="50" s="1"/>
  <c r="Q317" i="50"/>
  <c r="N170" i="50"/>
  <c r="N230" i="50" s="1"/>
  <c r="N213" i="50"/>
  <c r="N171" i="50"/>
  <c r="N247" i="50" s="1"/>
  <c r="N172" i="50"/>
  <c r="N264" i="50" s="1"/>
  <c r="O166" i="50"/>
  <c r="O181" i="50"/>
  <c r="O182" i="50" s="1"/>
  <c r="O185" i="50" s="1"/>
  <c r="O281" i="50" s="1"/>
  <c r="M339" i="50"/>
  <c r="M369" i="50" s="1"/>
  <c r="M249" i="50"/>
  <c r="Q166" i="50"/>
  <c r="M340" i="50"/>
  <c r="M370" i="50" s="1"/>
  <c r="M266" i="50"/>
  <c r="N341" i="50"/>
  <c r="N371" i="50" s="1"/>
  <c r="N283" i="50"/>
  <c r="Q123" i="49"/>
  <c r="Q157" i="49" s="1"/>
  <c r="P157" i="49"/>
  <c r="M213" i="49"/>
  <c r="M171" i="49"/>
  <c r="M247" i="49" s="1"/>
  <c r="M170" i="49"/>
  <c r="M230" i="49" s="1"/>
  <c r="M172" i="49"/>
  <c r="M264" i="49" s="1"/>
  <c r="L340" i="49"/>
  <c r="L370" i="49" s="1"/>
  <c r="L266" i="49"/>
  <c r="P207" i="49"/>
  <c r="P315" i="49" s="1"/>
  <c r="L337" i="49"/>
  <c r="L215" i="49"/>
  <c r="Q140" i="49"/>
  <c r="Q158" i="49" s="1"/>
  <c r="P158" i="49"/>
  <c r="L339" i="49"/>
  <c r="L369" i="49" s="1"/>
  <c r="L249" i="49"/>
  <c r="N181" i="49"/>
  <c r="N182" i="49" s="1"/>
  <c r="N185" i="49" s="1"/>
  <c r="N281" i="49" s="1"/>
  <c r="N166" i="49"/>
  <c r="M341" i="49"/>
  <c r="M371" i="49" s="1"/>
  <c r="M283" i="49"/>
  <c r="L338" i="49"/>
  <c r="L368" i="49" s="1"/>
  <c r="L232" i="49"/>
  <c r="R66" i="54"/>
  <c r="R48" i="54"/>
  <c r="N36" i="54"/>
  <c r="P54" i="54"/>
  <c r="P37" i="54"/>
  <c r="P66" i="54"/>
  <c r="P53" i="54"/>
  <c r="M34" i="54"/>
  <c r="R56" i="54"/>
  <c r="M33" i="54"/>
  <c r="O62" i="54"/>
  <c r="N44" i="54"/>
  <c r="N52" i="54"/>
  <c r="N45" i="54"/>
  <c r="Q37" i="54"/>
  <c r="O53" i="54"/>
  <c r="P55" i="54"/>
  <c r="R37" i="54"/>
  <c r="N43" i="54"/>
  <c r="O55" i="54"/>
  <c r="O46" i="54"/>
  <c r="O54" i="54"/>
  <c r="Q56" i="54"/>
  <c r="M35" i="54"/>
  <c r="Q172" i="51" l="1"/>
  <c r="Q264" i="51" s="1"/>
  <c r="Q340" i="51" s="1"/>
  <c r="Q370" i="51" s="1"/>
  <c r="Q341" i="51"/>
  <c r="Q371" i="51" s="1"/>
  <c r="Q213" i="51"/>
  <c r="Q337" i="51" s="1"/>
  <c r="Q170" i="51"/>
  <c r="Q230" i="51" s="1"/>
  <c r="Q338" i="51" s="1"/>
  <c r="Q368" i="51" s="1"/>
  <c r="P170" i="51"/>
  <c r="P230" i="51" s="1"/>
  <c r="P338" i="51" s="1"/>
  <c r="P368" i="51" s="1"/>
  <c r="P171" i="51"/>
  <c r="P247" i="51" s="1"/>
  <c r="P339" i="51" s="1"/>
  <c r="P369" i="51" s="1"/>
  <c r="P172" i="51"/>
  <c r="P264" i="51" s="1"/>
  <c r="P340" i="51" s="1"/>
  <c r="P370" i="51" s="1"/>
  <c r="O166" i="49"/>
  <c r="O213" i="49" s="1"/>
  <c r="O215" i="51"/>
  <c r="P181" i="50"/>
  <c r="P182" i="50" s="1"/>
  <c r="P185" i="50" s="1"/>
  <c r="P281" i="50" s="1"/>
  <c r="P283" i="50" s="1"/>
  <c r="P300" i="49"/>
  <c r="O340" i="51"/>
  <c r="O370" i="51" s="1"/>
  <c r="Q283" i="52"/>
  <c r="O249" i="51"/>
  <c r="N59" i="54"/>
  <c r="O69" i="54"/>
  <c r="M365" i="51"/>
  <c r="N365" i="52"/>
  <c r="Q340" i="52"/>
  <c r="Q370" i="52" s="1"/>
  <c r="Q266" i="52"/>
  <c r="Q338" i="52"/>
  <c r="Q368" i="52" s="1"/>
  <c r="Q232" i="52"/>
  <c r="P341" i="52"/>
  <c r="P371" i="52" s="1"/>
  <c r="P283" i="52"/>
  <c r="O339" i="52"/>
  <c r="O369" i="52" s="1"/>
  <c r="O249" i="52"/>
  <c r="Q339" i="52"/>
  <c r="Q369" i="52" s="1"/>
  <c r="Q249" i="52"/>
  <c r="P213" i="52"/>
  <c r="P171" i="52"/>
  <c r="P247" i="52" s="1"/>
  <c r="P172" i="52"/>
  <c r="P264" i="52" s="1"/>
  <c r="P170" i="52"/>
  <c r="P230" i="52" s="1"/>
  <c r="O340" i="52"/>
  <c r="O370" i="52" s="1"/>
  <c r="O266" i="52"/>
  <c r="Q300" i="49"/>
  <c r="Q337" i="52"/>
  <c r="Q215" i="52"/>
  <c r="O337" i="52"/>
  <c r="O215" i="52"/>
  <c r="O338" i="52"/>
  <c r="O368" i="52" s="1"/>
  <c r="O232" i="52"/>
  <c r="N335" i="51"/>
  <c r="N367" i="51"/>
  <c r="Q339" i="51"/>
  <c r="Q369" i="51" s="1"/>
  <c r="Q249" i="51"/>
  <c r="P337" i="51"/>
  <c r="P215" i="51"/>
  <c r="O367" i="51"/>
  <c r="N249" i="50"/>
  <c r="N339" i="50"/>
  <c r="N369" i="50" s="1"/>
  <c r="Q170" i="50"/>
  <c r="Q230" i="50" s="1"/>
  <c r="Q213" i="50"/>
  <c r="Q172" i="50"/>
  <c r="Q264" i="50" s="1"/>
  <c r="Q171" i="50"/>
  <c r="Q247" i="50" s="1"/>
  <c r="O341" i="50"/>
  <c r="O371" i="50" s="1"/>
  <c r="O283" i="50"/>
  <c r="N337" i="50"/>
  <c r="N215" i="50"/>
  <c r="Q341" i="50"/>
  <c r="Q371" i="50" s="1"/>
  <c r="Q283" i="50"/>
  <c r="O213" i="50"/>
  <c r="O171" i="50"/>
  <c r="O247" i="50" s="1"/>
  <c r="O172" i="50"/>
  <c r="O264" i="50" s="1"/>
  <c r="O170" i="50"/>
  <c r="O230" i="50" s="1"/>
  <c r="N232" i="50"/>
  <c r="N338" i="50"/>
  <c r="N368" i="50" s="1"/>
  <c r="M335" i="50"/>
  <c r="M367" i="50"/>
  <c r="N340" i="50"/>
  <c r="N370" i="50" s="1"/>
  <c r="N266" i="50"/>
  <c r="P172" i="50"/>
  <c r="P264" i="50" s="1"/>
  <c r="P213" i="50"/>
  <c r="P171" i="50"/>
  <c r="P247" i="50" s="1"/>
  <c r="P170" i="50"/>
  <c r="P230" i="50" s="1"/>
  <c r="N341" i="49"/>
  <c r="N371" i="49" s="1"/>
  <c r="N283" i="49"/>
  <c r="P343" i="49"/>
  <c r="P373" i="49" s="1"/>
  <c r="P317" i="49"/>
  <c r="M337" i="49"/>
  <c r="M215" i="49"/>
  <c r="Q343" i="49"/>
  <c r="Q373" i="49" s="1"/>
  <c r="Q317" i="49"/>
  <c r="L335" i="49"/>
  <c r="L367" i="49"/>
  <c r="M340" i="49"/>
  <c r="M370" i="49" s="1"/>
  <c r="M266" i="49"/>
  <c r="M338" i="49"/>
  <c r="M368" i="49" s="1"/>
  <c r="M232" i="49"/>
  <c r="P159" i="49"/>
  <c r="N170" i="49"/>
  <c r="N230" i="49" s="1"/>
  <c r="N171" i="49"/>
  <c r="N247" i="49" s="1"/>
  <c r="N172" i="49"/>
  <c r="N264" i="49" s="1"/>
  <c r="N213" i="49"/>
  <c r="Q159" i="49"/>
  <c r="O341" i="49"/>
  <c r="O371" i="49" s="1"/>
  <c r="O283" i="49"/>
  <c r="M339" i="49"/>
  <c r="M369" i="49" s="1"/>
  <c r="M249" i="49"/>
  <c r="R54" i="54"/>
  <c r="M32" i="54"/>
  <c r="N34" i="54"/>
  <c r="O44" i="54"/>
  <c r="R46" i="54"/>
  <c r="N42" i="54"/>
  <c r="N33" i="54"/>
  <c r="P36" i="54"/>
  <c r="P64" i="54"/>
  <c r="O52" i="54"/>
  <c r="Q46" i="54"/>
  <c r="Q53" i="54"/>
  <c r="O36" i="54"/>
  <c r="R64" i="54"/>
  <c r="P63" i="54"/>
  <c r="O43" i="54"/>
  <c r="R63" i="54"/>
  <c r="R55" i="54"/>
  <c r="R53" i="54"/>
  <c r="Q66" i="54"/>
  <c r="Q55" i="54"/>
  <c r="P52" i="54"/>
  <c r="P46" i="54"/>
  <c r="N35" i="54"/>
  <c r="O45" i="54"/>
  <c r="P65" i="54"/>
  <c r="R65" i="54"/>
  <c r="Q54" i="54"/>
  <c r="Q232" i="51" l="1"/>
  <c r="Q266" i="51"/>
  <c r="Q215" i="51"/>
  <c r="P266" i="51"/>
  <c r="O335" i="51"/>
  <c r="P232" i="51"/>
  <c r="P341" i="50"/>
  <c r="P371" i="50" s="1"/>
  <c r="P249" i="51"/>
  <c r="O170" i="49"/>
  <c r="O230" i="49" s="1"/>
  <c r="O232" i="49" s="1"/>
  <c r="O172" i="49"/>
  <c r="O264" i="49" s="1"/>
  <c r="O266" i="49" s="1"/>
  <c r="O171" i="49"/>
  <c r="O247" i="49" s="1"/>
  <c r="O249" i="49" s="1"/>
  <c r="N49" i="54"/>
  <c r="P59" i="54"/>
  <c r="O59" i="54"/>
  <c r="M365" i="50"/>
  <c r="O365" i="51"/>
  <c r="L365" i="49"/>
  <c r="N365" i="51"/>
  <c r="O335" i="52"/>
  <c r="O367" i="52"/>
  <c r="P337" i="52"/>
  <c r="P215" i="52"/>
  <c r="Q335" i="52"/>
  <c r="Q367" i="52"/>
  <c r="P338" i="52"/>
  <c r="P368" i="52" s="1"/>
  <c r="P232" i="52"/>
  <c r="P339" i="52"/>
  <c r="P369" i="52" s="1"/>
  <c r="P249" i="52"/>
  <c r="P340" i="52"/>
  <c r="P370" i="52" s="1"/>
  <c r="P266" i="52"/>
  <c r="P335" i="51"/>
  <c r="P367" i="51"/>
  <c r="Q335" i="51"/>
  <c r="Q367" i="51"/>
  <c r="P338" i="50"/>
  <c r="P368" i="50" s="1"/>
  <c r="P232" i="50"/>
  <c r="Q337" i="50"/>
  <c r="Q215" i="50"/>
  <c r="P339" i="50"/>
  <c r="P369" i="50" s="1"/>
  <c r="P249" i="50"/>
  <c r="O340" i="50"/>
  <c r="O370" i="50" s="1"/>
  <c r="O266" i="50"/>
  <c r="Q338" i="50"/>
  <c r="Q368" i="50" s="1"/>
  <c r="Q232" i="50"/>
  <c r="P337" i="50"/>
  <c r="P215" i="50"/>
  <c r="O339" i="50"/>
  <c r="O369" i="50" s="1"/>
  <c r="O249" i="50"/>
  <c r="Q339" i="50"/>
  <c r="Q369" i="50" s="1"/>
  <c r="Q249" i="50"/>
  <c r="O338" i="50"/>
  <c r="O368" i="50" s="1"/>
  <c r="O232" i="50"/>
  <c r="P340" i="50"/>
  <c r="P370" i="50" s="1"/>
  <c r="P266" i="50"/>
  <c r="O337" i="50"/>
  <c r="O215" i="50"/>
  <c r="N335" i="50"/>
  <c r="N367" i="50"/>
  <c r="Q340" i="50"/>
  <c r="Q370" i="50" s="1"/>
  <c r="Q266" i="50"/>
  <c r="Q181" i="49"/>
  <c r="Q182" i="49" s="1"/>
  <c r="Q185" i="49" s="1"/>
  <c r="Q281" i="49" s="1"/>
  <c r="Q166" i="49"/>
  <c r="N338" i="49"/>
  <c r="N368" i="49" s="1"/>
  <c r="N232" i="49"/>
  <c r="O338" i="49"/>
  <c r="O368" i="49" s="1"/>
  <c r="N337" i="49"/>
  <c r="N215" i="49"/>
  <c r="P181" i="49"/>
  <c r="P182" i="49" s="1"/>
  <c r="P185" i="49" s="1"/>
  <c r="P281" i="49" s="1"/>
  <c r="P166" i="49"/>
  <c r="O340" i="49"/>
  <c r="O370" i="49" s="1"/>
  <c r="N340" i="49"/>
  <c r="N370" i="49" s="1"/>
  <c r="N266" i="49"/>
  <c r="N249" i="49"/>
  <c r="N339" i="49"/>
  <c r="N369" i="49" s="1"/>
  <c r="M335" i="49"/>
  <c r="M367" i="49"/>
  <c r="O337" i="49"/>
  <c r="O215" i="49"/>
  <c r="O35" i="54"/>
  <c r="P45" i="54"/>
  <c r="P62" i="54"/>
  <c r="R62" i="54"/>
  <c r="P35" i="54"/>
  <c r="Q43" i="54"/>
  <c r="O34" i="54"/>
  <c r="R43" i="54"/>
  <c r="O42" i="54"/>
  <c r="Q52" i="54"/>
  <c r="O33" i="54"/>
  <c r="R52" i="54"/>
  <c r="Q45" i="54"/>
  <c r="P44" i="54"/>
  <c r="Q65" i="54"/>
  <c r="P43" i="54"/>
  <c r="P34" i="54"/>
  <c r="Q44" i="54"/>
  <c r="Q64" i="54"/>
  <c r="R44" i="54"/>
  <c r="R45" i="54"/>
  <c r="N32" i="54"/>
  <c r="Q63" i="54"/>
  <c r="P33" i="54"/>
  <c r="O339" i="49" l="1"/>
  <c r="O369" i="49" s="1"/>
  <c r="O49" i="54"/>
  <c r="R59" i="54"/>
  <c r="Q59" i="54"/>
  <c r="R69" i="54"/>
  <c r="P69" i="54"/>
  <c r="N365" i="50"/>
  <c r="Q365" i="51"/>
  <c r="M365" i="49"/>
  <c r="P365" i="51"/>
  <c r="Q365" i="52"/>
  <c r="O365" i="52"/>
  <c r="P335" i="52"/>
  <c r="P367" i="52"/>
  <c r="O335" i="50"/>
  <c r="O367" i="50"/>
  <c r="P335" i="50"/>
  <c r="P367" i="50"/>
  <c r="Q335" i="50"/>
  <c r="Q367" i="50"/>
  <c r="O335" i="49"/>
  <c r="O367" i="49"/>
  <c r="P283" i="49"/>
  <c r="P341" i="49"/>
  <c r="P371" i="49" s="1"/>
  <c r="Q341" i="49"/>
  <c r="Q371" i="49" s="1"/>
  <c r="Q283" i="49"/>
  <c r="N335" i="49"/>
  <c r="N367" i="49"/>
  <c r="P172" i="49"/>
  <c r="P264" i="49" s="1"/>
  <c r="P213" i="49"/>
  <c r="P170" i="49"/>
  <c r="P230" i="49" s="1"/>
  <c r="P171" i="49"/>
  <c r="P247" i="49" s="1"/>
  <c r="Q172" i="49"/>
  <c r="Q264" i="49" s="1"/>
  <c r="Q171" i="49"/>
  <c r="Q247" i="49" s="1"/>
  <c r="Q170" i="49"/>
  <c r="Q230" i="49" s="1"/>
  <c r="Q213" i="49"/>
  <c r="P32" i="54"/>
  <c r="R36" i="54"/>
  <c r="P42" i="54"/>
  <c r="Q36" i="54"/>
  <c r="O32" i="54"/>
  <c r="Q42" i="54"/>
  <c r="R42" i="54"/>
  <c r="Q62" i="54"/>
  <c r="R49" i="54" l="1"/>
  <c r="P49" i="54"/>
  <c r="Q49" i="54"/>
  <c r="Q69" i="54"/>
  <c r="N365" i="49"/>
  <c r="Q365" i="50"/>
  <c r="O365" i="50"/>
  <c r="O365" i="49"/>
  <c r="P365" i="50"/>
  <c r="P365" i="52"/>
  <c r="Q337" i="49"/>
  <c r="Q215" i="49"/>
  <c r="P339" i="49"/>
  <c r="P369" i="49" s="1"/>
  <c r="P249" i="49"/>
  <c r="Q338" i="49"/>
  <c r="Q368" i="49" s="1"/>
  <c r="Q232" i="49"/>
  <c r="P338" i="49"/>
  <c r="P368" i="49" s="1"/>
  <c r="P232" i="49"/>
  <c r="Q339" i="49"/>
  <c r="Q369" i="49" s="1"/>
  <c r="Q249" i="49"/>
  <c r="P337" i="49"/>
  <c r="P215" i="49"/>
  <c r="Q266" i="49"/>
  <c r="Q340" i="49"/>
  <c r="Q370" i="49" s="1"/>
  <c r="P340" i="49"/>
  <c r="P370" i="49" s="1"/>
  <c r="P266" i="49"/>
  <c r="Q33" i="54"/>
  <c r="Q35" i="54"/>
  <c r="R34" i="54"/>
  <c r="R35" i="54"/>
  <c r="R33" i="54"/>
  <c r="Q34" i="54"/>
  <c r="Q335" i="49" l="1"/>
  <c r="Q367" i="49"/>
  <c r="P335" i="49"/>
  <c r="P367" i="49"/>
  <c r="R32" i="54"/>
  <c r="Q32" i="54"/>
  <c r="P365" i="49" l="1"/>
  <c r="Q365" i="49"/>
  <c r="C87" i="39"/>
  <c r="C82" i="39"/>
  <c r="C77" i="39"/>
  <c r="C72" i="39"/>
  <c r="C67" i="39"/>
  <c r="C60" i="39"/>
  <c r="H64" i="39" s="1"/>
  <c r="I64" i="39" s="1"/>
  <c r="J64" i="39" s="1"/>
  <c r="K64" i="39" s="1"/>
  <c r="L64" i="39" s="1"/>
  <c r="M64" i="39" s="1"/>
  <c r="N64" i="39" s="1"/>
  <c r="O64" i="39" s="1"/>
  <c r="P64" i="39" s="1"/>
  <c r="Q64" i="39" s="1"/>
  <c r="C55" i="39"/>
  <c r="H59" i="39" s="1"/>
  <c r="I59" i="39" s="1"/>
  <c r="J59" i="39" s="1"/>
  <c r="K59" i="39" s="1"/>
  <c r="L59" i="39" s="1"/>
  <c r="M59" i="39" s="1"/>
  <c r="N59" i="39" s="1"/>
  <c r="O59" i="39" s="1"/>
  <c r="P59" i="39" s="1"/>
  <c r="Q59" i="39" s="1"/>
  <c r="C50" i="39"/>
  <c r="C45" i="39"/>
  <c r="C40" i="39"/>
  <c r="G37" i="39"/>
  <c r="G36" i="39"/>
  <c r="G35" i="39"/>
  <c r="G34" i="39"/>
  <c r="G32" i="39"/>
  <c r="G31" i="39"/>
  <c r="G30" i="39"/>
  <c r="G29" i="39"/>
  <c r="G27" i="39"/>
  <c r="G26" i="39"/>
  <c r="G25" i="39"/>
  <c r="G24" i="39"/>
  <c r="G22" i="39"/>
  <c r="G21" i="39"/>
  <c r="G20" i="39"/>
  <c r="G19" i="39"/>
  <c r="G17" i="39"/>
  <c r="G16" i="39"/>
  <c r="G15" i="39"/>
  <c r="G14" i="39"/>
  <c r="N350" i="39"/>
  <c r="N348" i="39"/>
  <c r="Q316" i="39"/>
  <c r="Q353" i="39" s="1"/>
  <c r="P316" i="39"/>
  <c r="P353" i="39" s="1"/>
  <c r="O316" i="39"/>
  <c r="O353" i="39" s="1"/>
  <c r="N316" i="39"/>
  <c r="N353" i="39" s="1"/>
  <c r="M316" i="39"/>
  <c r="M353" i="39" s="1"/>
  <c r="L316" i="39"/>
  <c r="L353" i="39" s="1"/>
  <c r="K316" i="39"/>
  <c r="K353" i="39" s="1"/>
  <c r="J316" i="39"/>
  <c r="J353" i="39" s="1"/>
  <c r="I316" i="39"/>
  <c r="I353" i="39" s="1"/>
  <c r="H316" i="39"/>
  <c r="H353" i="39" s="1"/>
  <c r="G316" i="39"/>
  <c r="G353" i="39" s="1"/>
  <c r="Q299" i="39"/>
  <c r="Q352" i="39" s="1"/>
  <c r="P299" i="39"/>
  <c r="P352" i="39" s="1"/>
  <c r="O299" i="39"/>
  <c r="O352" i="39" s="1"/>
  <c r="N299" i="39"/>
  <c r="N352" i="39" s="1"/>
  <c r="M299" i="39"/>
  <c r="M352" i="39" s="1"/>
  <c r="L299" i="39"/>
  <c r="L352" i="39" s="1"/>
  <c r="K299" i="39"/>
  <c r="K352" i="39" s="1"/>
  <c r="J299" i="39"/>
  <c r="J352" i="39" s="1"/>
  <c r="I299" i="39"/>
  <c r="I352" i="39" s="1"/>
  <c r="H299" i="39"/>
  <c r="H352" i="39" s="1"/>
  <c r="G299" i="39"/>
  <c r="G352" i="39" s="1"/>
  <c r="Q282" i="39"/>
  <c r="Q351" i="39" s="1"/>
  <c r="P282" i="39"/>
  <c r="P351" i="39" s="1"/>
  <c r="O282" i="39"/>
  <c r="O351" i="39" s="1"/>
  <c r="N282" i="39"/>
  <c r="N351" i="39" s="1"/>
  <c r="M282" i="39"/>
  <c r="M351" i="39" s="1"/>
  <c r="L282" i="39"/>
  <c r="L351" i="39" s="1"/>
  <c r="K282" i="39"/>
  <c r="K351" i="39" s="1"/>
  <c r="J282" i="39"/>
  <c r="J351" i="39" s="1"/>
  <c r="I282" i="39"/>
  <c r="I351" i="39" s="1"/>
  <c r="H282" i="39"/>
  <c r="H351" i="39" s="1"/>
  <c r="G282" i="39"/>
  <c r="G351" i="39" s="1"/>
  <c r="Q265" i="39"/>
  <c r="Q350" i="39" s="1"/>
  <c r="P265" i="39"/>
  <c r="P350" i="39" s="1"/>
  <c r="O265" i="39"/>
  <c r="O350" i="39" s="1"/>
  <c r="N265" i="39"/>
  <c r="M265" i="39"/>
  <c r="M350" i="39" s="1"/>
  <c r="L265" i="39"/>
  <c r="L350" i="39" s="1"/>
  <c r="K265" i="39"/>
  <c r="K350" i="39" s="1"/>
  <c r="J265" i="39"/>
  <c r="J350" i="39" s="1"/>
  <c r="I265" i="39"/>
  <c r="I350" i="39" s="1"/>
  <c r="H265" i="39"/>
  <c r="H350" i="39" s="1"/>
  <c r="G265" i="39"/>
  <c r="G350" i="39" s="1"/>
  <c r="Q248" i="39"/>
  <c r="Q349" i="39" s="1"/>
  <c r="P248" i="39"/>
  <c r="P349" i="39" s="1"/>
  <c r="O248" i="39"/>
  <c r="O349" i="39" s="1"/>
  <c r="N248" i="39"/>
  <c r="N349" i="39" s="1"/>
  <c r="M248" i="39"/>
  <c r="M349" i="39" s="1"/>
  <c r="L248" i="39"/>
  <c r="L349" i="39" s="1"/>
  <c r="K248" i="39"/>
  <c r="K349" i="39" s="1"/>
  <c r="J248" i="39"/>
  <c r="J349" i="39" s="1"/>
  <c r="I248" i="39"/>
  <c r="I349" i="39" s="1"/>
  <c r="H248" i="39"/>
  <c r="H349" i="39" s="1"/>
  <c r="G248" i="39"/>
  <c r="G349" i="39" s="1"/>
  <c r="Q231" i="39"/>
  <c r="Q348" i="39" s="1"/>
  <c r="P231" i="39"/>
  <c r="P348" i="39" s="1"/>
  <c r="O231" i="39"/>
  <c r="O348" i="39" s="1"/>
  <c r="N231" i="39"/>
  <c r="M231" i="39"/>
  <c r="M348" i="39" s="1"/>
  <c r="L231" i="39"/>
  <c r="L348" i="39" s="1"/>
  <c r="K231" i="39"/>
  <c r="K348" i="39" s="1"/>
  <c r="J231" i="39"/>
  <c r="J348" i="39" s="1"/>
  <c r="I231" i="39"/>
  <c r="I348" i="39" s="1"/>
  <c r="H231" i="39"/>
  <c r="H348" i="39" s="1"/>
  <c r="G231" i="39"/>
  <c r="G348" i="39" s="1"/>
  <c r="Q214" i="39"/>
  <c r="Q347" i="39" s="1"/>
  <c r="P214" i="39"/>
  <c r="P347" i="39" s="1"/>
  <c r="O214" i="39"/>
  <c r="O347" i="39" s="1"/>
  <c r="N214" i="39"/>
  <c r="N347" i="39" s="1"/>
  <c r="M214" i="39"/>
  <c r="M347" i="39" s="1"/>
  <c r="L214" i="39"/>
  <c r="L347" i="39" s="1"/>
  <c r="K214" i="39"/>
  <c r="K347" i="39" s="1"/>
  <c r="J214" i="39"/>
  <c r="J347" i="39" s="1"/>
  <c r="I214" i="39"/>
  <c r="I347" i="39" s="1"/>
  <c r="H214" i="39"/>
  <c r="H347" i="39" s="1"/>
  <c r="G214" i="39"/>
  <c r="G347" i="39" s="1"/>
  <c r="C144" i="39"/>
  <c r="C145" i="39" s="1"/>
  <c r="C146" i="39" s="1"/>
  <c r="C147" i="39" s="1"/>
  <c r="C148" i="39" s="1"/>
  <c r="C149" i="39" s="1"/>
  <c r="C150" i="39" s="1"/>
  <c r="C151" i="39" s="1"/>
  <c r="C152" i="39" s="1"/>
  <c r="C153" i="39" s="1"/>
  <c r="C127" i="39"/>
  <c r="C128" i="39" s="1"/>
  <c r="C129" i="39" s="1"/>
  <c r="C130" i="39" s="1"/>
  <c r="C131" i="39" s="1"/>
  <c r="C132" i="39" s="1"/>
  <c r="C133" i="39" s="1"/>
  <c r="C134" i="39" s="1"/>
  <c r="C135" i="39" s="1"/>
  <c r="C136" i="39" s="1"/>
  <c r="G42" i="39" l="1"/>
  <c r="H42" i="39" s="1"/>
  <c r="I42" i="39" s="1"/>
  <c r="J42" i="39" s="1"/>
  <c r="K42" i="39" s="1"/>
  <c r="L42" i="39" s="1"/>
  <c r="M42" i="39" s="1"/>
  <c r="N42" i="39" s="1"/>
  <c r="O42" i="39" s="1"/>
  <c r="P42" i="39" s="1"/>
  <c r="Q42" i="39" s="1"/>
  <c r="G41" i="39"/>
  <c r="H41" i="39" s="1"/>
  <c r="I41" i="39" s="1"/>
  <c r="J41" i="39" s="1"/>
  <c r="K41" i="39" s="1"/>
  <c r="L41" i="39" s="1"/>
  <c r="M41" i="39" s="1"/>
  <c r="N41" i="39" s="1"/>
  <c r="O41" i="39" s="1"/>
  <c r="P41" i="39" s="1"/>
  <c r="Q41" i="39" s="1"/>
  <c r="G44" i="39"/>
  <c r="G43" i="39"/>
  <c r="G70" i="39" s="1"/>
  <c r="G48" i="39"/>
  <c r="G75" i="39" s="1"/>
  <c r="G47" i="39"/>
  <c r="G74" i="39" s="1"/>
  <c r="G46" i="39"/>
  <c r="G49" i="39"/>
  <c r="H49" i="39" s="1"/>
  <c r="I49" i="39" s="1"/>
  <c r="J49" i="39" s="1"/>
  <c r="K49" i="39" s="1"/>
  <c r="L49" i="39" s="1"/>
  <c r="M49" i="39" s="1"/>
  <c r="N49" i="39" s="1"/>
  <c r="O49" i="39" s="1"/>
  <c r="P49" i="39" s="1"/>
  <c r="Q49" i="39" s="1"/>
  <c r="G91" i="39"/>
  <c r="G86" i="39"/>
  <c r="G83" i="39"/>
  <c r="G13" i="39"/>
  <c r="H44" i="39"/>
  <c r="I44" i="39" s="1"/>
  <c r="J44" i="39" s="1"/>
  <c r="K44" i="39" s="1"/>
  <c r="L44" i="39" s="1"/>
  <c r="M44" i="39" s="1"/>
  <c r="N44" i="39" s="1"/>
  <c r="O44" i="39" s="1"/>
  <c r="P44" i="39" s="1"/>
  <c r="Q44" i="39" s="1"/>
  <c r="H61" i="39"/>
  <c r="I61" i="39" s="1"/>
  <c r="J61" i="39" s="1"/>
  <c r="K61" i="39" s="1"/>
  <c r="L61" i="39" s="1"/>
  <c r="M61" i="39" s="1"/>
  <c r="N61" i="39" s="1"/>
  <c r="O61" i="39" s="1"/>
  <c r="P61" i="39" s="1"/>
  <c r="Q61" i="39" s="1"/>
  <c r="P345" i="39"/>
  <c r="G12" i="39"/>
  <c r="G79" i="39"/>
  <c r="G80" i="39"/>
  <c r="H62" i="39"/>
  <c r="I62" i="39" s="1"/>
  <c r="J62" i="39" s="1"/>
  <c r="K62" i="39" s="1"/>
  <c r="L62" i="39" s="1"/>
  <c r="M62" i="39" s="1"/>
  <c r="N62" i="39" s="1"/>
  <c r="O62" i="39" s="1"/>
  <c r="P62" i="39" s="1"/>
  <c r="Q62" i="39" s="1"/>
  <c r="H56" i="39"/>
  <c r="I56" i="39" s="1"/>
  <c r="J56" i="39" s="1"/>
  <c r="K56" i="39" s="1"/>
  <c r="L56" i="39" s="1"/>
  <c r="M56" i="39" s="1"/>
  <c r="N56" i="39" s="1"/>
  <c r="O56" i="39" s="1"/>
  <c r="P56" i="39" s="1"/>
  <c r="Q56" i="39" s="1"/>
  <c r="G85" i="39"/>
  <c r="G84" i="39"/>
  <c r="G18" i="39"/>
  <c r="G81" i="39"/>
  <c r="H51" i="39"/>
  <c r="I51" i="39" s="1"/>
  <c r="J51" i="39" s="1"/>
  <c r="K51" i="39" s="1"/>
  <c r="L51" i="39" s="1"/>
  <c r="M51" i="39" s="1"/>
  <c r="N51" i="39" s="1"/>
  <c r="O51" i="39" s="1"/>
  <c r="P51" i="39" s="1"/>
  <c r="Q51" i="39" s="1"/>
  <c r="H63" i="39"/>
  <c r="I63" i="39" s="1"/>
  <c r="J63" i="39" s="1"/>
  <c r="K63" i="39" s="1"/>
  <c r="L63" i="39" s="1"/>
  <c r="M63" i="39" s="1"/>
  <c r="N63" i="39" s="1"/>
  <c r="O63" i="39" s="1"/>
  <c r="P63" i="39" s="1"/>
  <c r="Q63" i="39" s="1"/>
  <c r="G28" i="39"/>
  <c r="G9" i="39"/>
  <c r="G33" i="39"/>
  <c r="G10" i="39"/>
  <c r="G23" i="39"/>
  <c r="G11" i="39"/>
  <c r="H345" i="39"/>
  <c r="L345" i="39"/>
  <c r="I345" i="39"/>
  <c r="M345" i="39"/>
  <c r="Q345" i="39"/>
  <c r="J345" i="39"/>
  <c r="N345" i="39"/>
  <c r="G345" i="39"/>
  <c r="K345" i="39"/>
  <c r="O345" i="39"/>
  <c r="P318" i="39"/>
  <c r="P363" i="39" s="1"/>
  <c r="L318" i="39"/>
  <c r="L363" i="39" s="1"/>
  <c r="O318" i="39"/>
  <c r="O363" i="39" s="1"/>
  <c r="H318" i="39"/>
  <c r="H363" i="39" s="1"/>
  <c r="P301" i="39"/>
  <c r="P362" i="39" s="1"/>
  <c r="M318" i="39"/>
  <c r="M363" i="39" s="1"/>
  <c r="Q318" i="39"/>
  <c r="Q363" i="39" s="1"/>
  <c r="L301" i="39"/>
  <c r="L362" i="39" s="1"/>
  <c r="O301" i="39"/>
  <c r="O362" i="39" s="1"/>
  <c r="J318" i="39"/>
  <c r="J363" i="39" s="1"/>
  <c r="N318" i="39"/>
  <c r="N363" i="39" s="1"/>
  <c r="H301" i="39"/>
  <c r="H362" i="39" s="1"/>
  <c r="I318" i="39"/>
  <c r="I363" i="39" s="1"/>
  <c r="P284" i="39"/>
  <c r="P361" i="39" s="1"/>
  <c r="G318" i="39"/>
  <c r="G363" i="39" s="1"/>
  <c r="K318" i="39"/>
  <c r="K363" i="39" s="1"/>
  <c r="H284" i="39"/>
  <c r="H361" i="39" s="1"/>
  <c r="I301" i="39"/>
  <c r="I362" i="39" s="1"/>
  <c r="M301" i="39"/>
  <c r="M362" i="39" s="1"/>
  <c r="Q301" i="39"/>
  <c r="Q362" i="39" s="1"/>
  <c r="L284" i="39"/>
  <c r="L361" i="39" s="1"/>
  <c r="O284" i="39"/>
  <c r="O361" i="39" s="1"/>
  <c r="J301" i="39"/>
  <c r="J362" i="39" s="1"/>
  <c r="N301" i="39"/>
  <c r="N362" i="39" s="1"/>
  <c r="L267" i="39"/>
  <c r="L360" i="39" s="1"/>
  <c r="G301" i="39"/>
  <c r="G362" i="39" s="1"/>
  <c r="K301" i="39"/>
  <c r="K362" i="39" s="1"/>
  <c r="M284" i="39"/>
  <c r="M361" i="39" s="1"/>
  <c r="H267" i="39"/>
  <c r="H360" i="39" s="1"/>
  <c r="O267" i="39"/>
  <c r="O360" i="39" s="1"/>
  <c r="J284" i="39"/>
  <c r="J361" i="39" s="1"/>
  <c r="N284" i="39"/>
  <c r="N361" i="39" s="1"/>
  <c r="I284" i="39"/>
  <c r="I361" i="39" s="1"/>
  <c r="Q284" i="39"/>
  <c r="Q361" i="39" s="1"/>
  <c r="G284" i="39"/>
  <c r="G361" i="39" s="1"/>
  <c r="K284" i="39"/>
  <c r="K361" i="39" s="1"/>
  <c r="P267" i="39"/>
  <c r="P360" i="39" s="1"/>
  <c r="I267" i="39"/>
  <c r="I360" i="39" s="1"/>
  <c r="Q267" i="39"/>
  <c r="Q360" i="39" s="1"/>
  <c r="O250" i="39"/>
  <c r="O359" i="39" s="1"/>
  <c r="J267" i="39"/>
  <c r="J360" i="39" s="1"/>
  <c r="N267" i="39"/>
  <c r="N360" i="39" s="1"/>
  <c r="M267" i="39"/>
  <c r="M360" i="39" s="1"/>
  <c r="G267" i="39"/>
  <c r="G360" i="39" s="1"/>
  <c r="K267" i="39"/>
  <c r="K360" i="39" s="1"/>
  <c r="H250" i="39"/>
  <c r="H359" i="39" s="1"/>
  <c r="L250" i="39"/>
  <c r="L359" i="39" s="1"/>
  <c r="M250" i="39"/>
  <c r="M359" i="39" s="1"/>
  <c r="O233" i="39"/>
  <c r="O358" i="39" s="1"/>
  <c r="J250" i="39"/>
  <c r="J359" i="39" s="1"/>
  <c r="N250" i="39"/>
  <c r="N359" i="39" s="1"/>
  <c r="P250" i="39"/>
  <c r="P359" i="39" s="1"/>
  <c r="I250" i="39"/>
  <c r="I359" i="39" s="1"/>
  <c r="Q250" i="39"/>
  <c r="Q359" i="39" s="1"/>
  <c r="G250" i="39"/>
  <c r="G359" i="39" s="1"/>
  <c r="K250" i="39"/>
  <c r="K359" i="39" s="1"/>
  <c r="L233" i="39"/>
  <c r="L358" i="39" s="1"/>
  <c r="P233" i="39"/>
  <c r="P358" i="39" s="1"/>
  <c r="H233" i="39"/>
  <c r="H358" i="39" s="1"/>
  <c r="M233" i="39"/>
  <c r="M358" i="39" s="1"/>
  <c r="J233" i="39"/>
  <c r="J358" i="39" s="1"/>
  <c r="N233" i="39"/>
  <c r="N358" i="39" s="1"/>
  <c r="I233" i="39"/>
  <c r="I358" i="39" s="1"/>
  <c r="Q233" i="39"/>
  <c r="Q358" i="39" s="1"/>
  <c r="G233" i="39"/>
  <c r="G358" i="39" s="1"/>
  <c r="K233" i="39"/>
  <c r="K358" i="39" s="1"/>
  <c r="G76" i="39" l="1"/>
  <c r="G68" i="39"/>
  <c r="G90" i="39"/>
  <c r="G78" i="39"/>
  <c r="G89" i="39"/>
  <c r="G69" i="39"/>
  <c r="H46" i="39"/>
  <c r="I46" i="39" s="1"/>
  <c r="J46" i="39" s="1"/>
  <c r="K46" i="39" s="1"/>
  <c r="L46" i="39" s="1"/>
  <c r="M46" i="39" s="1"/>
  <c r="N46" i="39" s="1"/>
  <c r="O46" i="39" s="1"/>
  <c r="P46" i="39" s="1"/>
  <c r="Q46" i="39" s="1"/>
  <c r="G73" i="39"/>
  <c r="G88" i="39"/>
  <c r="G71" i="39"/>
  <c r="H43" i="39"/>
  <c r="H48" i="39"/>
  <c r="H54" i="39"/>
  <c r="H57" i="39"/>
  <c r="H53" i="39"/>
  <c r="H47" i="39"/>
  <c r="H58" i="39"/>
  <c r="H52" i="39"/>
  <c r="G72" i="39" l="1"/>
  <c r="G67" i="39"/>
  <c r="G87" i="39"/>
  <c r="I52" i="39"/>
  <c r="I47" i="39"/>
  <c r="I54" i="39"/>
  <c r="I43" i="39"/>
  <c r="I57" i="39"/>
  <c r="I58" i="39"/>
  <c r="I48" i="39"/>
  <c r="G82" i="39"/>
  <c r="G77" i="39"/>
  <c r="I53" i="39"/>
  <c r="G66" i="39" l="1"/>
  <c r="J53" i="39"/>
  <c r="J48" i="39"/>
  <c r="J57" i="39"/>
  <c r="J54" i="39"/>
  <c r="J52" i="39"/>
  <c r="J58" i="39"/>
  <c r="J43" i="39"/>
  <c r="J47" i="39"/>
  <c r="K43" i="39" l="1"/>
  <c r="K52" i="39"/>
  <c r="K57" i="39"/>
  <c r="K53" i="39"/>
  <c r="K47" i="39"/>
  <c r="K58" i="39"/>
  <c r="K54" i="39"/>
  <c r="K48" i="39"/>
  <c r="L54" i="39" l="1"/>
  <c r="L47" i="39"/>
  <c r="L57" i="39"/>
  <c r="L43" i="39"/>
  <c r="L48" i="39"/>
  <c r="L58" i="39"/>
  <c r="L53" i="39"/>
  <c r="L52" i="39"/>
  <c r="M57" i="39" l="1"/>
  <c r="M54" i="39"/>
  <c r="M52" i="39"/>
  <c r="M58" i="39"/>
  <c r="M43" i="39"/>
  <c r="M47" i="39"/>
  <c r="M53" i="39"/>
  <c r="M48" i="39"/>
  <c r="N53" i="39" l="1"/>
  <c r="N43" i="39"/>
  <c r="N52" i="39"/>
  <c r="N57" i="39"/>
  <c r="N48" i="39"/>
  <c r="N47" i="39"/>
  <c r="N58" i="39"/>
  <c r="N54" i="39"/>
  <c r="O52" i="39" l="1"/>
  <c r="O53" i="39"/>
  <c r="O54" i="39"/>
  <c r="O47" i="39"/>
  <c r="O57" i="39"/>
  <c r="O43" i="39"/>
  <c r="O58" i="39"/>
  <c r="O48" i="39"/>
  <c r="P58" i="39" l="1"/>
  <c r="Q58" i="39" s="1"/>
  <c r="P57" i="39"/>
  <c r="Q57" i="39" s="1"/>
  <c r="P54" i="39"/>
  <c r="Q54" i="39" s="1"/>
  <c r="P52" i="39"/>
  <c r="Q52" i="39" s="1"/>
  <c r="P48" i="39"/>
  <c r="Q48" i="39" s="1"/>
  <c r="P43" i="39"/>
  <c r="Q43" i="39" s="1"/>
  <c r="P47" i="39"/>
  <c r="Q47" i="39" s="1"/>
  <c r="P53" i="39"/>
  <c r="Q53" i="39" s="1"/>
  <c r="G116" i="39" l="1"/>
  <c r="G117" i="39" s="1"/>
  <c r="G111" i="39"/>
  <c r="H106" i="39"/>
  <c r="I106" i="39" s="1"/>
  <c r="J106" i="39" s="1"/>
  <c r="K106" i="39" s="1"/>
  <c r="L106" i="39" s="1"/>
  <c r="M106" i="39" s="1"/>
  <c r="N106" i="39" s="1"/>
  <c r="O106" i="39" s="1"/>
  <c r="P106" i="39" s="1"/>
  <c r="Q106" i="39" s="1"/>
  <c r="H105" i="39"/>
  <c r="I105" i="39" s="1"/>
  <c r="J105" i="39" s="1"/>
  <c r="K105" i="39" s="1"/>
  <c r="L105" i="39" s="1"/>
  <c r="M105" i="39" s="1"/>
  <c r="N105" i="39" s="1"/>
  <c r="O105" i="39" s="1"/>
  <c r="P105" i="39" s="1"/>
  <c r="Q105" i="39" s="1"/>
  <c r="H103" i="39"/>
  <c r="I103" i="39" s="1"/>
  <c r="I116" i="39" s="1"/>
  <c r="I117" i="39" s="1"/>
  <c r="I145" i="39" s="1"/>
  <c r="J145" i="39" s="1"/>
  <c r="K145" i="39" s="1"/>
  <c r="L145" i="39" s="1"/>
  <c r="H102" i="39"/>
  <c r="H96" i="39"/>
  <c r="J96" i="39" s="1"/>
  <c r="K96" i="39" s="1"/>
  <c r="L96" i="39" s="1"/>
  <c r="M96" i="39" s="1"/>
  <c r="N96" i="39" s="1"/>
  <c r="O96" i="39" s="1"/>
  <c r="P96" i="39" s="1"/>
  <c r="Q96" i="39" s="1"/>
  <c r="H95" i="39"/>
  <c r="J95" i="39" s="1"/>
  <c r="K95" i="39" s="1"/>
  <c r="L95" i="39" s="1"/>
  <c r="M95" i="39" s="1"/>
  <c r="N95" i="39" s="1"/>
  <c r="O95" i="39" s="1"/>
  <c r="P95" i="39" s="1"/>
  <c r="Q95" i="39" s="1"/>
  <c r="G143" i="39" l="1"/>
  <c r="H143" i="39" s="1"/>
  <c r="I143" i="39" s="1"/>
  <c r="J143" i="39" s="1"/>
  <c r="I102" i="39"/>
  <c r="J102" i="39" s="1"/>
  <c r="K102" i="39" s="1"/>
  <c r="L102" i="39" s="1"/>
  <c r="M102" i="39" s="1"/>
  <c r="N102" i="39" s="1"/>
  <c r="O102" i="39" s="1"/>
  <c r="P102" i="39" s="1"/>
  <c r="Q102" i="39" s="1"/>
  <c r="Q111" i="39" s="1"/>
  <c r="Q112" i="39" s="1"/>
  <c r="H111" i="39"/>
  <c r="G118" i="39"/>
  <c r="G119" i="39" s="1"/>
  <c r="I118" i="39"/>
  <c r="I119" i="39" s="1"/>
  <c r="H116" i="39"/>
  <c r="H117" i="39" s="1"/>
  <c r="G112" i="39"/>
  <c r="J103" i="39"/>
  <c r="N111" i="39"/>
  <c r="O111" i="39" l="1"/>
  <c r="O112" i="39" s="1"/>
  <c r="L111" i="39"/>
  <c r="L112" i="39" s="1"/>
  <c r="K111" i="39"/>
  <c r="M111" i="39"/>
  <c r="M112" i="39" s="1"/>
  <c r="J111" i="39"/>
  <c r="J112" i="39" s="1"/>
  <c r="I111" i="39"/>
  <c r="I112" i="39" s="1"/>
  <c r="P111" i="39"/>
  <c r="P112" i="39" s="1"/>
  <c r="H144" i="39"/>
  <c r="I144" i="39" s="1"/>
  <c r="J144" i="39" s="1"/>
  <c r="K144" i="39" s="1"/>
  <c r="Q136" i="39"/>
  <c r="G126" i="39"/>
  <c r="H126" i="39" s="1"/>
  <c r="H118" i="39"/>
  <c r="H119" i="39" s="1"/>
  <c r="J116" i="39"/>
  <c r="J117" i="39" s="1"/>
  <c r="J146" i="39" s="1"/>
  <c r="K146" i="39" s="1"/>
  <c r="L146" i="39" s="1"/>
  <c r="M146" i="39" s="1"/>
  <c r="G113" i="39"/>
  <c r="G114" i="39" s="1"/>
  <c r="Q113" i="39"/>
  <c r="Q114" i="39" s="1"/>
  <c r="K112" i="39"/>
  <c r="K103" i="39"/>
  <c r="N112" i="39"/>
  <c r="H112" i="39"/>
  <c r="P135" i="39" l="1"/>
  <c r="Q135" i="39" s="1"/>
  <c r="J129" i="39"/>
  <c r="K129" i="39" s="1"/>
  <c r="L129" i="39" s="1"/>
  <c r="M129" i="39" s="1"/>
  <c r="H127" i="39"/>
  <c r="I127" i="39" s="1"/>
  <c r="J127" i="39" s="1"/>
  <c r="K127" i="39" s="1"/>
  <c r="O134" i="39"/>
  <c r="P134" i="39" s="1"/>
  <c r="Q134" i="39" s="1"/>
  <c r="N133" i="39"/>
  <c r="O133" i="39" s="1"/>
  <c r="P133" i="39" s="1"/>
  <c r="Q133" i="39" s="1"/>
  <c r="K130" i="39"/>
  <c r="L130" i="39" s="1"/>
  <c r="M130" i="39" s="1"/>
  <c r="N130" i="39" s="1"/>
  <c r="I126" i="39"/>
  <c r="J126" i="39" s="1"/>
  <c r="I128" i="39"/>
  <c r="J128" i="39" s="1"/>
  <c r="K128" i="39" s="1"/>
  <c r="L128" i="39" s="1"/>
  <c r="L131" i="39"/>
  <c r="M131" i="39" s="1"/>
  <c r="N131" i="39" s="1"/>
  <c r="O131" i="39" s="1"/>
  <c r="M132" i="39"/>
  <c r="N132" i="39" s="1"/>
  <c r="O132" i="39" s="1"/>
  <c r="P132" i="39" s="1"/>
  <c r="J118" i="39"/>
  <c r="J119" i="39" s="1"/>
  <c r="K116" i="39"/>
  <c r="K117" i="39" s="1"/>
  <c r="K147" i="39" s="1"/>
  <c r="L147" i="39" s="1"/>
  <c r="M147" i="39" s="1"/>
  <c r="N147" i="39" s="1"/>
  <c r="I113" i="39"/>
  <c r="I114" i="39" s="1"/>
  <c r="L113" i="39"/>
  <c r="L114" i="39" s="1"/>
  <c r="M113" i="39"/>
  <c r="M114" i="39" s="1"/>
  <c r="H113" i="39"/>
  <c r="H114" i="39" s="1"/>
  <c r="O113" i="39"/>
  <c r="O114" i="39" s="1"/>
  <c r="N113" i="39"/>
  <c r="N114" i="39" s="1"/>
  <c r="K113" i="39"/>
  <c r="K114" i="39" s="1"/>
  <c r="P113" i="39"/>
  <c r="P114" i="39" s="1"/>
  <c r="J113" i="39"/>
  <c r="J114" i="39" s="1"/>
  <c r="L103" i="39"/>
  <c r="K118" i="39" l="1"/>
  <c r="K119" i="39" s="1"/>
  <c r="L116" i="39"/>
  <c r="L117" i="39" s="1"/>
  <c r="L148" i="39" s="1"/>
  <c r="M148" i="39" s="1"/>
  <c r="N148" i="39" s="1"/>
  <c r="O148" i="39" s="1"/>
  <c r="M103" i="39"/>
  <c r="L118" i="39" l="1"/>
  <c r="L119" i="39" s="1"/>
  <c r="M116" i="39"/>
  <c r="M117" i="39" s="1"/>
  <c r="M149" i="39" s="1"/>
  <c r="N149" i="39" s="1"/>
  <c r="O149" i="39" s="1"/>
  <c r="P149" i="39" s="1"/>
  <c r="N103" i="39"/>
  <c r="M118" i="39" l="1"/>
  <c r="M119" i="39" s="1"/>
  <c r="N116" i="39"/>
  <c r="N117" i="39" s="1"/>
  <c r="N150" i="39" s="1"/>
  <c r="O150" i="39" s="1"/>
  <c r="P150" i="39" s="1"/>
  <c r="Q150" i="39" s="1"/>
  <c r="O103" i="39"/>
  <c r="N118" i="39" l="1"/>
  <c r="N119" i="39" s="1"/>
  <c r="O116" i="39"/>
  <c r="O117" i="39" s="1"/>
  <c r="O151" i="39" s="1"/>
  <c r="P151" i="39" s="1"/>
  <c r="Q151" i="39" s="1"/>
  <c r="P103" i="39"/>
  <c r="O118" i="39" l="1"/>
  <c r="O119" i="39" s="1"/>
  <c r="P116" i="39"/>
  <c r="P117" i="39" s="1"/>
  <c r="P152" i="39" s="1"/>
  <c r="Q152" i="39" s="1"/>
  <c r="Q103" i="39"/>
  <c r="P118" i="39" l="1"/>
  <c r="P119" i="39" s="1"/>
  <c r="Q116" i="39"/>
  <c r="Q117" i="39" s="1"/>
  <c r="Q153" i="39" s="1"/>
  <c r="Q118" i="39" l="1"/>
  <c r="Q119" i="39" s="1"/>
  <c r="C314" i="39" l="1"/>
  <c r="C297" i="39"/>
  <c r="C280" i="39"/>
  <c r="C263" i="39"/>
  <c r="C246" i="39"/>
  <c r="C229" i="39"/>
  <c r="C212" i="39"/>
  <c r="K200" i="39"/>
  <c r="L200" i="39" s="1"/>
  <c r="M200" i="39" s="1"/>
  <c r="N200" i="39" s="1"/>
  <c r="O200" i="39" s="1"/>
  <c r="P200" i="39" s="1"/>
  <c r="Q200" i="39" s="1"/>
  <c r="I196" i="39"/>
  <c r="J196" i="39" s="1"/>
  <c r="K196" i="39" s="1"/>
  <c r="L196" i="39" s="1"/>
  <c r="M196" i="39" s="1"/>
  <c r="N196" i="39" s="1"/>
  <c r="O196" i="39" s="1"/>
  <c r="P196" i="39" s="1"/>
  <c r="Q196" i="39" s="1"/>
  <c r="I195" i="39"/>
  <c r="J195" i="39" s="1"/>
  <c r="K195" i="39" s="1"/>
  <c r="L195" i="39" s="1"/>
  <c r="M195" i="39" s="1"/>
  <c r="N195" i="39" s="1"/>
  <c r="O195" i="39" s="1"/>
  <c r="P195" i="39" s="1"/>
  <c r="Q195" i="39" s="1"/>
  <c r="I184" i="39"/>
  <c r="I183" i="39"/>
  <c r="J183" i="39" s="1"/>
  <c r="K183" i="39" s="1"/>
  <c r="L183" i="39" s="1"/>
  <c r="M183" i="39" s="1"/>
  <c r="N183" i="39" s="1"/>
  <c r="O183" i="39" s="1"/>
  <c r="P183" i="39" s="1"/>
  <c r="Q183" i="39" s="1"/>
  <c r="H169" i="39"/>
  <c r="I169" i="39" s="1"/>
  <c r="J169" i="39" s="1"/>
  <c r="K169" i="39" s="1"/>
  <c r="L169" i="39" s="1"/>
  <c r="M169" i="39" s="1"/>
  <c r="N169" i="39" s="1"/>
  <c r="O169" i="39" s="1"/>
  <c r="P169" i="39" s="1"/>
  <c r="Q169" i="39" s="1"/>
  <c r="H168" i="39"/>
  <c r="I168" i="39" s="1"/>
  <c r="J168" i="39" s="1"/>
  <c r="K168" i="39" s="1"/>
  <c r="L168" i="39" s="1"/>
  <c r="M168" i="39" s="1"/>
  <c r="N168" i="39" s="1"/>
  <c r="O168" i="39" s="1"/>
  <c r="P168" i="39" s="1"/>
  <c r="Q168" i="39" s="1"/>
  <c r="H167" i="39"/>
  <c r="I167" i="39" s="1"/>
  <c r="J167" i="39" s="1"/>
  <c r="K167" i="39" s="1"/>
  <c r="L167" i="39" s="1"/>
  <c r="M167" i="39" s="1"/>
  <c r="N167" i="39" s="1"/>
  <c r="O167" i="39" s="1"/>
  <c r="P167" i="39" s="1"/>
  <c r="Q167" i="39" s="1"/>
  <c r="K165" i="39"/>
  <c r="L165" i="39" s="1"/>
  <c r="M165" i="39" s="1"/>
  <c r="N165" i="39" s="1"/>
  <c r="O165" i="39" s="1"/>
  <c r="P165" i="39" s="1"/>
  <c r="Q165" i="39" s="1"/>
  <c r="H165" i="39"/>
  <c r="I165" i="39" s="1"/>
  <c r="H4" i="39"/>
  <c r="I4" i="39" s="1"/>
  <c r="J4" i="39" s="1"/>
  <c r="K4" i="39" s="1"/>
  <c r="L4" i="39" s="1"/>
  <c r="M4" i="39" s="1"/>
  <c r="N4" i="39" s="1"/>
  <c r="O4" i="39" s="1"/>
  <c r="P4" i="39" s="1"/>
  <c r="Q4" i="39" s="1"/>
  <c r="H1" i="39"/>
  <c r="H34" i="39" l="1"/>
  <c r="H88" i="39" s="1"/>
  <c r="H29" i="39"/>
  <c r="H83" i="39" s="1"/>
  <c r="H19" i="39"/>
  <c r="H73" i="39" s="1"/>
  <c r="H37" i="39"/>
  <c r="H91" i="39" s="1"/>
  <c r="H32" i="39"/>
  <c r="H86" i="39" s="1"/>
  <c r="H27" i="39"/>
  <c r="H81" i="39" s="1"/>
  <c r="H22" i="39"/>
  <c r="H17" i="39"/>
  <c r="H71" i="39" s="1"/>
  <c r="H35" i="39"/>
  <c r="H89" i="39" s="1"/>
  <c r="H30" i="39"/>
  <c r="H84" i="39" s="1"/>
  <c r="H25" i="39"/>
  <c r="H79" i="39" s="1"/>
  <c r="H20" i="39"/>
  <c r="H74" i="39" s="1"/>
  <c r="H15" i="39"/>
  <c r="H69" i="39" s="1"/>
  <c r="H24" i="39"/>
  <c r="H78" i="39" s="1"/>
  <c r="H14" i="39"/>
  <c r="H68" i="39" s="1"/>
  <c r="H36" i="39"/>
  <c r="H90" i="39" s="1"/>
  <c r="H31" i="39"/>
  <c r="H85" i="39" s="1"/>
  <c r="H26" i="39"/>
  <c r="H80" i="39" s="1"/>
  <c r="H21" i="39"/>
  <c r="H16" i="39"/>
  <c r="H70" i="39" s="1"/>
  <c r="J184" i="39"/>
  <c r="K184" i="39" s="1"/>
  <c r="P216" i="39"/>
  <c r="P357" i="39" s="1"/>
  <c r="P355" i="39" s="1"/>
  <c r="L216" i="39"/>
  <c r="L357" i="39" s="1"/>
  <c r="L355" i="39" s="1"/>
  <c r="H216" i="39"/>
  <c r="H357" i="39" s="1"/>
  <c r="H355" i="39" s="1"/>
  <c r="Q216" i="39"/>
  <c r="Q357" i="39" s="1"/>
  <c r="Q355" i="39" s="1"/>
  <c r="I216" i="39"/>
  <c r="I357" i="39" s="1"/>
  <c r="I355" i="39" s="1"/>
  <c r="O216" i="39"/>
  <c r="O357" i="39" s="1"/>
  <c r="O355" i="39" s="1"/>
  <c r="K216" i="39"/>
  <c r="K357" i="39" s="1"/>
  <c r="K355" i="39" s="1"/>
  <c r="G216" i="39"/>
  <c r="G357" i="39" s="1"/>
  <c r="G355" i="39" s="1"/>
  <c r="N216" i="39"/>
  <c r="N357" i="39" s="1"/>
  <c r="N355" i="39" s="1"/>
  <c r="J216" i="39"/>
  <c r="J357" i="39" s="1"/>
  <c r="J355" i="39" s="1"/>
  <c r="M216" i="39"/>
  <c r="M357" i="39" s="1"/>
  <c r="M355" i="39" s="1"/>
  <c r="I1" i="39"/>
  <c r="H11" i="39" l="1"/>
  <c r="H75" i="39"/>
  <c r="H12" i="39"/>
  <c r="H76" i="39"/>
  <c r="H77" i="39"/>
  <c r="H82" i="39"/>
  <c r="H67" i="39"/>
  <c r="H87" i="39"/>
  <c r="H13" i="39"/>
  <c r="H9" i="39"/>
  <c r="H18" i="39"/>
  <c r="I37" i="39"/>
  <c r="I91" i="39" s="1"/>
  <c r="I32" i="39"/>
  <c r="I86" i="39" s="1"/>
  <c r="I27" i="39"/>
  <c r="I81" i="39" s="1"/>
  <c r="I16" i="39"/>
  <c r="I70" i="39" s="1"/>
  <c r="I36" i="39"/>
  <c r="I90" i="39" s="1"/>
  <c r="I31" i="39"/>
  <c r="I85" i="39" s="1"/>
  <c r="I26" i="39"/>
  <c r="I80" i="39" s="1"/>
  <c r="I21" i="39"/>
  <c r="I75" i="39" s="1"/>
  <c r="I34" i="39"/>
  <c r="I88" i="39" s="1"/>
  <c r="I29" i="39"/>
  <c r="I83" i="39" s="1"/>
  <c r="I24" i="39"/>
  <c r="I78" i="39" s="1"/>
  <c r="I19" i="39"/>
  <c r="I14" i="39"/>
  <c r="I68" i="39" s="1"/>
  <c r="I22" i="39"/>
  <c r="I76" i="39" s="1"/>
  <c r="I17" i="39"/>
  <c r="I30" i="39"/>
  <c r="I84" i="39" s="1"/>
  <c r="I25" i="39"/>
  <c r="I79" i="39" s="1"/>
  <c r="I20" i="39"/>
  <c r="I74" i="39" s="1"/>
  <c r="I15" i="39"/>
  <c r="I69" i="39" s="1"/>
  <c r="I35" i="39"/>
  <c r="I89" i="39" s="1"/>
  <c r="H23" i="39"/>
  <c r="H28" i="39"/>
  <c r="H10" i="39"/>
  <c r="H33" i="39"/>
  <c r="L184" i="39"/>
  <c r="G8" i="39"/>
  <c r="J1" i="39"/>
  <c r="I77" i="39" l="1"/>
  <c r="H72" i="39"/>
  <c r="H66" i="39" s="1"/>
  <c r="I18" i="39"/>
  <c r="I73" i="39"/>
  <c r="I72" i="39" s="1"/>
  <c r="I82" i="39"/>
  <c r="I12" i="39"/>
  <c r="I71" i="39"/>
  <c r="I67" i="39" s="1"/>
  <c r="I87" i="39"/>
  <c r="I10" i="39"/>
  <c r="I9" i="39"/>
  <c r="I33" i="39"/>
  <c r="I23" i="39"/>
  <c r="I13" i="39"/>
  <c r="I11" i="39"/>
  <c r="J36" i="39"/>
  <c r="J90" i="39" s="1"/>
  <c r="J31" i="39"/>
  <c r="J85" i="39" s="1"/>
  <c r="J26" i="39"/>
  <c r="J80" i="39" s="1"/>
  <c r="J21" i="39"/>
  <c r="J75" i="39" s="1"/>
  <c r="J35" i="39"/>
  <c r="J89" i="39" s="1"/>
  <c r="J30" i="39"/>
  <c r="J84" i="39" s="1"/>
  <c r="J25" i="39"/>
  <c r="J79" i="39" s="1"/>
  <c r="J20" i="39"/>
  <c r="J74" i="39" s="1"/>
  <c r="J37" i="39"/>
  <c r="J91" i="39" s="1"/>
  <c r="J32" i="39"/>
  <c r="J86" i="39" s="1"/>
  <c r="J27" i="39"/>
  <c r="J81" i="39" s="1"/>
  <c r="J22" i="39"/>
  <c r="J76" i="39" s="1"/>
  <c r="J17" i="39"/>
  <c r="J16" i="39"/>
  <c r="J70" i="39" s="1"/>
  <c r="J15" i="39"/>
  <c r="J69" i="39" s="1"/>
  <c r="J34" i="39"/>
  <c r="J88" i="39" s="1"/>
  <c r="J29" i="39"/>
  <c r="J24" i="39"/>
  <c r="J19" i="39"/>
  <c r="J73" i="39" s="1"/>
  <c r="J14" i="39"/>
  <c r="J68" i="39" s="1"/>
  <c r="I28" i="39"/>
  <c r="M184" i="39"/>
  <c r="H8" i="39"/>
  <c r="K1" i="39"/>
  <c r="J87" i="39" l="1"/>
  <c r="I66" i="39"/>
  <c r="J72" i="39"/>
  <c r="J23" i="39"/>
  <c r="J78" i="39"/>
  <c r="J77" i="39" s="1"/>
  <c r="J28" i="39"/>
  <c r="J83" i="39"/>
  <c r="J82" i="39" s="1"/>
  <c r="J12" i="39"/>
  <c r="J71" i="39"/>
  <c r="J67" i="39" s="1"/>
  <c r="J11" i="39"/>
  <c r="K35" i="39"/>
  <c r="K89" i="39" s="1"/>
  <c r="K30" i="39"/>
  <c r="K84" i="39" s="1"/>
  <c r="K25" i="39"/>
  <c r="K79" i="39" s="1"/>
  <c r="K15" i="39"/>
  <c r="K69" i="39" s="1"/>
  <c r="K34" i="39"/>
  <c r="K88" i="39" s="1"/>
  <c r="K29" i="39"/>
  <c r="K83" i="39" s="1"/>
  <c r="K24" i="39"/>
  <c r="K78" i="39" s="1"/>
  <c r="K19" i="39"/>
  <c r="K73" i="39" s="1"/>
  <c r="K14" i="39"/>
  <c r="K68" i="39" s="1"/>
  <c r="K36" i="39"/>
  <c r="K90" i="39" s="1"/>
  <c r="K31" i="39"/>
  <c r="K85" i="39" s="1"/>
  <c r="K26" i="39"/>
  <c r="K80" i="39" s="1"/>
  <c r="K21" i="39"/>
  <c r="K75" i="39" s="1"/>
  <c r="K16" i="39"/>
  <c r="K20" i="39"/>
  <c r="K74" i="39" s="1"/>
  <c r="K17" i="39"/>
  <c r="K71" i="39" s="1"/>
  <c r="K37" i="39"/>
  <c r="K91" i="39" s="1"/>
  <c r="K32" i="39"/>
  <c r="K86" i="39" s="1"/>
  <c r="K27" i="39"/>
  <c r="K81" i="39" s="1"/>
  <c r="K22" i="39"/>
  <c r="K76" i="39" s="1"/>
  <c r="J33" i="39"/>
  <c r="J10" i="39"/>
  <c r="J9" i="39"/>
  <c r="J18" i="39"/>
  <c r="J13" i="39"/>
  <c r="N184" i="39"/>
  <c r="I8" i="39"/>
  <c r="L1" i="39"/>
  <c r="J66" i="39" l="1"/>
  <c r="K77" i="39"/>
  <c r="K11" i="39"/>
  <c r="K70" i="39"/>
  <c r="K67" i="39" s="1"/>
  <c r="K82" i="39"/>
  <c r="K72" i="39"/>
  <c r="K87" i="39"/>
  <c r="K23" i="39"/>
  <c r="K28" i="39"/>
  <c r="K13" i="39"/>
  <c r="K9" i="39"/>
  <c r="K33" i="39"/>
  <c r="L34" i="39"/>
  <c r="L88" i="39" s="1"/>
  <c r="L29" i="39"/>
  <c r="L83" i="39" s="1"/>
  <c r="L24" i="39"/>
  <c r="L78" i="39" s="1"/>
  <c r="L14" i="39"/>
  <c r="L68" i="39" s="1"/>
  <c r="L37" i="39"/>
  <c r="L91" i="39" s="1"/>
  <c r="L32" i="39"/>
  <c r="L86" i="39" s="1"/>
  <c r="L27" i="39"/>
  <c r="L81" i="39" s="1"/>
  <c r="L22" i="39"/>
  <c r="L76" i="39" s="1"/>
  <c r="L35" i="39"/>
  <c r="L89" i="39" s="1"/>
  <c r="L30" i="39"/>
  <c r="L84" i="39" s="1"/>
  <c r="L25" i="39"/>
  <c r="L79" i="39" s="1"/>
  <c r="L20" i="39"/>
  <c r="L74" i="39" s="1"/>
  <c r="L15" i="39"/>
  <c r="L69" i="39" s="1"/>
  <c r="L19" i="39"/>
  <c r="L73" i="39" s="1"/>
  <c r="L17" i="39"/>
  <c r="L71" i="39" s="1"/>
  <c r="L36" i="39"/>
  <c r="L90" i="39" s="1"/>
  <c r="L31" i="39"/>
  <c r="L85" i="39" s="1"/>
  <c r="L21" i="39"/>
  <c r="L26" i="39"/>
  <c r="L80" i="39" s="1"/>
  <c r="L16" i="39"/>
  <c r="L70" i="39" s="1"/>
  <c r="K12" i="39"/>
  <c r="K18" i="39"/>
  <c r="K10" i="39"/>
  <c r="O184" i="39"/>
  <c r="G97" i="39"/>
  <c r="G98" i="39"/>
  <c r="J8" i="39"/>
  <c r="M1" i="39"/>
  <c r="K66" i="39" l="1"/>
  <c r="L77" i="39"/>
  <c r="L11" i="39"/>
  <c r="L75" i="39"/>
  <c r="L72" i="39" s="1"/>
  <c r="L82" i="39"/>
  <c r="L67" i="39"/>
  <c r="L87" i="39"/>
  <c r="L18" i="39"/>
  <c r="L23" i="39"/>
  <c r="L28" i="39"/>
  <c r="L10" i="39"/>
  <c r="L33" i="39"/>
  <c r="M37" i="39"/>
  <c r="M91" i="39" s="1"/>
  <c r="M32" i="39"/>
  <c r="M86" i="39" s="1"/>
  <c r="M27" i="39"/>
  <c r="M81" i="39" s="1"/>
  <c r="M22" i="39"/>
  <c r="M76" i="39" s="1"/>
  <c r="M36" i="39"/>
  <c r="M90" i="39" s="1"/>
  <c r="M31" i="39"/>
  <c r="M85" i="39" s="1"/>
  <c r="M26" i="39"/>
  <c r="M80" i="39" s="1"/>
  <c r="M21" i="39"/>
  <c r="M75" i="39" s="1"/>
  <c r="M34" i="39"/>
  <c r="M88" i="39" s="1"/>
  <c r="M29" i="39"/>
  <c r="M83" i="39" s="1"/>
  <c r="M24" i="39"/>
  <c r="M78" i="39" s="1"/>
  <c r="M19" i="39"/>
  <c r="M73" i="39" s="1"/>
  <c r="M14" i="39"/>
  <c r="M68" i="39" s="1"/>
  <c r="M17" i="39"/>
  <c r="M16" i="39"/>
  <c r="M70" i="39" s="1"/>
  <c r="M15" i="39"/>
  <c r="M69" i="39" s="1"/>
  <c r="M35" i="39"/>
  <c r="M89" i="39" s="1"/>
  <c r="M30" i="39"/>
  <c r="M84" i="39" s="1"/>
  <c r="M25" i="39"/>
  <c r="M79" i="39" s="1"/>
  <c r="M20" i="39"/>
  <c r="M74" i="39" s="1"/>
  <c r="L12" i="39"/>
  <c r="L13" i="39"/>
  <c r="L9" i="39"/>
  <c r="P184" i="39"/>
  <c r="G204" i="39"/>
  <c r="G194" i="39"/>
  <c r="G139" i="39"/>
  <c r="H140" i="39" s="1"/>
  <c r="I141" i="39" s="1"/>
  <c r="G193" i="39"/>
  <c r="G122" i="39"/>
  <c r="H123" i="39" s="1"/>
  <c r="I124" i="39" s="1"/>
  <c r="G203" i="39"/>
  <c r="G180" i="39"/>
  <c r="I98" i="39"/>
  <c r="I194" i="39" s="1"/>
  <c r="I97" i="39"/>
  <c r="H98" i="39"/>
  <c r="H97" i="39"/>
  <c r="K8" i="39"/>
  <c r="N1" i="39"/>
  <c r="L66" i="39" l="1"/>
  <c r="M72" i="39"/>
  <c r="M77" i="39"/>
  <c r="M12" i="39"/>
  <c r="M71" i="39"/>
  <c r="M67" i="39" s="1"/>
  <c r="M82" i="39"/>
  <c r="M87" i="39"/>
  <c r="M13" i="39"/>
  <c r="M11" i="39"/>
  <c r="M23" i="39"/>
  <c r="M9" i="39"/>
  <c r="M33" i="39"/>
  <c r="N36" i="39"/>
  <c r="N90" i="39" s="1"/>
  <c r="N31" i="39"/>
  <c r="N85" i="39" s="1"/>
  <c r="N26" i="39"/>
  <c r="N80" i="39" s="1"/>
  <c r="N16" i="39"/>
  <c r="N70" i="39" s="1"/>
  <c r="N35" i="39"/>
  <c r="N89" i="39" s="1"/>
  <c r="N30" i="39"/>
  <c r="N84" i="39" s="1"/>
  <c r="N25" i="39"/>
  <c r="N79" i="39" s="1"/>
  <c r="N20" i="39"/>
  <c r="N74" i="39" s="1"/>
  <c r="N15" i="39"/>
  <c r="N69" i="39" s="1"/>
  <c r="N37" i="39"/>
  <c r="N91" i="39" s="1"/>
  <c r="N32" i="39"/>
  <c r="N86" i="39" s="1"/>
  <c r="N27" i="39"/>
  <c r="N81" i="39" s="1"/>
  <c r="N22" i="39"/>
  <c r="N76" i="39" s="1"/>
  <c r="N17" i="39"/>
  <c r="N21" i="39"/>
  <c r="N75" i="39" s="1"/>
  <c r="N34" i="39"/>
  <c r="N88" i="39" s="1"/>
  <c r="N29" i="39"/>
  <c r="N83" i="39" s="1"/>
  <c r="N24" i="39"/>
  <c r="N19" i="39"/>
  <c r="N73" i="39" s="1"/>
  <c r="N14" i="39"/>
  <c r="N68" i="39" s="1"/>
  <c r="M28" i="39"/>
  <c r="M10" i="39"/>
  <c r="M18" i="39"/>
  <c r="Q184" i="39"/>
  <c r="G207" i="39"/>
  <c r="G315" i="39" s="1"/>
  <c r="G157" i="39"/>
  <c r="H204" i="39"/>
  <c r="H194" i="39"/>
  <c r="H139" i="39"/>
  <c r="I140" i="39" s="1"/>
  <c r="J141" i="39" s="1"/>
  <c r="I193" i="39"/>
  <c r="I122" i="39"/>
  <c r="J123" i="39" s="1"/>
  <c r="K124" i="39" s="1"/>
  <c r="H193" i="39"/>
  <c r="H122" i="39"/>
  <c r="I123" i="39" s="1"/>
  <c r="J124" i="39" s="1"/>
  <c r="I204" i="39"/>
  <c r="I139" i="39"/>
  <c r="J140" i="39" s="1"/>
  <c r="K141" i="39" s="1"/>
  <c r="G158" i="39"/>
  <c r="H180" i="39"/>
  <c r="H203" i="39"/>
  <c r="I203" i="39"/>
  <c r="I180" i="39"/>
  <c r="J97" i="39"/>
  <c r="J98" i="39"/>
  <c r="J194" i="39" s="1"/>
  <c r="L8" i="39"/>
  <c r="O1" i="39"/>
  <c r="N87" i="39" l="1"/>
  <c r="N82" i="39"/>
  <c r="M66" i="39"/>
  <c r="N72" i="39"/>
  <c r="N23" i="39"/>
  <c r="N78" i="39"/>
  <c r="N77" i="39" s="1"/>
  <c r="N12" i="39"/>
  <c r="N71" i="39"/>
  <c r="N67" i="39" s="1"/>
  <c r="O35" i="39"/>
  <c r="O89" i="39" s="1"/>
  <c r="O30" i="39"/>
  <c r="O84" i="39" s="1"/>
  <c r="O25" i="39"/>
  <c r="O79" i="39" s="1"/>
  <c r="O34" i="39"/>
  <c r="O88" i="39" s="1"/>
  <c r="O29" i="39"/>
  <c r="O83" i="39" s="1"/>
  <c r="O24" i="39"/>
  <c r="O78" i="39" s="1"/>
  <c r="O19" i="39"/>
  <c r="O73" i="39" s="1"/>
  <c r="O36" i="39"/>
  <c r="O90" i="39" s="1"/>
  <c r="O31" i="39"/>
  <c r="O85" i="39" s="1"/>
  <c r="O26" i="39"/>
  <c r="O80" i="39" s="1"/>
  <c r="O21" i="39"/>
  <c r="O75" i="39" s="1"/>
  <c r="O16" i="39"/>
  <c r="O70" i="39" s="1"/>
  <c r="O20" i="39"/>
  <c r="O74" i="39" s="1"/>
  <c r="O15" i="39"/>
  <c r="O69" i="39" s="1"/>
  <c r="O14" i="39"/>
  <c r="O68" i="39" s="1"/>
  <c r="O37" i="39"/>
  <c r="O91" i="39" s="1"/>
  <c r="O32" i="39"/>
  <c r="O86" i="39" s="1"/>
  <c r="O27" i="39"/>
  <c r="O81" i="39" s="1"/>
  <c r="O22" i="39"/>
  <c r="O17" i="39"/>
  <c r="O71" i="39" s="1"/>
  <c r="N9" i="39"/>
  <c r="N18" i="39"/>
  <c r="N28" i="39"/>
  <c r="N13" i="39"/>
  <c r="N33" i="39"/>
  <c r="N10" i="39"/>
  <c r="N11" i="39"/>
  <c r="G317" i="39"/>
  <c r="G343" i="39"/>
  <c r="G373" i="39" s="1"/>
  <c r="H207" i="39"/>
  <c r="H315" i="39" s="1"/>
  <c r="H157" i="39"/>
  <c r="I207" i="39"/>
  <c r="I315" i="39" s="1"/>
  <c r="J193" i="39"/>
  <c r="J122" i="39"/>
  <c r="K123" i="39" s="1"/>
  <c r="L124" i="39" s="1"/>
  <c r="J204" i="39"/>
  <c r="J139" i="39"/>
  <c r="K140" i="39" s="1"/>
  <c r="L141" i="39" s="1"/>
  <c r="H158" i="39"/>
  <c r="I158" i="39"/>
  <c r="I157" i="39"/>
  <c r="J203" i="39"/>
  <c r="J180" i="39"/>
  <c r="G159" i="39"/>
  <c r="P1" i="39"/>
  <c r="M8" i="39"/>
  <c r="H28" i="54"/>
  <c r="H38" i="54"/>
  <c r="H39" i="54" l="1"/>
  <c r="H18" i="54"/>
  <c r="N66" i="39"/>
  <c r="O82" i="39"/>
  <c r="O87" i="39"/>
  <c r="O77" i="39"/>
  <c r="O12" i="39"/>
  <c r="O76" i="39"/>
  <c r="O72" i="39" s="1"/>
  <c r="O67" i="39"/>
  <c r="O13" i="39"/>
  <c r="O9" i="39"/>
  <c r="P36" i="39"/>
  <c r="P90" i="39" s="1"/>
  <c r="P34" i="39"/>
  <c r="P88" i="39" s="1"/>
  <c r="P31" i="39"/>
  <c r="P85" i="39" s="1"/>
  <c r="P29" i="39"/>
  <c r="P83" i="39" s="1"/>
  <c r="P26" i="39"/>
  <c r="P80" i="39" s="1"/>
  <c r="P24" i="39"/>
  <c r="P78" i="39" s="1"/>
  <c r="P21" i="39"/>
  <c r="P75" i="39" s="1"/>
  <c r="P19" i="39"/>
  <c r="P73" i="39" s="1"/>
  <c r="P16" i="39"/>
  <c r="P70" i="39" s="1"/>
  <c r="P14" i="39"/>
  <c r="P68" i="39" s="1"/>
  <c r="P37" i="39"/>
  <c r="P91" i="39" s="1"/>
  <c r="P35" i="39"/>
  <c r="P89" i="39" s="1"/>
  <c r="P32" i="39"/>
  <c r="P86" i="39" s="1"/>
  <c r="P30" i="39"/>
  <c r="P84" i="39" s="1"/>
  <c r="P27" i="39"/>
  <c r="P81" i="39" s="1"/>
  <c r="P25" i="39"/>
  <c r="P79" i="39" s="1"/>
  <c r="P22" i="39"/>
  <c r="P76" i="39" s="1"/>
  <c r="P20" i="39"/>
  <c r="P74" i="39" s="1"/>
  <c r="P17" i="39"/>
  <c r="P71" i="39" s="1"/>
  <c r="P15" i="39"/>
  <c r="P69" i="39" s="1"/>
  <c r="O11" i="39"/>
  <c r="O33" i="39"/>
  <c r="O18" i="39"/>
  <c r="O10" i="39"/>
  <c r="O23" i="39"/>
  <c r="O28" i="39"/>
  <c r="H317" i="39"/>
  <c r="H343" i="39"/>
  <c r="H373" i="39" s="1"/>
  <c r="I317" i="39"/>
  <c r="I343" i="39"/>
  <c r="I373" i="39" s="1"/>
  <c r="J157" i="39"/>
  <c r="J158" i="39"/>
  <c r="G166" i="39"/>
  <c r="G171" i="39" s="1"/>
  <c r="G247" i="39" s="1"/>
  <c r="G181" i="39"/>
  <c r="G182" i="39" s="1"/>
  <c r="G185" i="39" s="1"/>
  <c r="G281" i="39" s="1"/>
  <c r="G197" i="39"/>
  <c r="G298" i="39" s="1"/>
  <c r="H159" i="39"/>
  <c r="I159" i="39"/>
  <c r="K97" i="39"/>
  <c r="K98" i="39"/>
  <c r="K194" i="39" s="1"/>
  <c r="L98" i="39"/>
  <c r="L194" i="39" s="1"/>
  <c r="L97" i="39"/>
  <c r="J207" i="39"/>
  <c r="J315" i="39" s="1"/>
  <c r="Q1" i="39"/>
  <c r="N8" i="39"/>
  <c r="I28" i="54"/>
  <c r="J28" i="54"/>
  <c r="I38" i="54"/>
  <c r="J38" i="54"/>
  <c r="I39" i="54" l="1"/>
  <c r="I18" i="54"/>
  <c r="J39" i="54"/>
  <c r="J18" i="54"/>
  <c r="P82" i="39"/>
  <c r="O66" i="39"/>
  <c r="P72" i="39"/>
  <c r="P67" i="39"/>
  <c r="P77" i="39"/>
  <c r="P87" i="39"/>
  <c r="P13" i="39"/>
  <c r="P9" i="39"/>
  <c r="P23" i="39"/>
  <c r="P33" i="39"/>
  <c r="Q36" i="39"/>
  <c r="Q90" i="39" s="1"/>
  <c r="Q34" i="39"/>
  <c r="Q88" i="39" s="1"/>
  <c r="Q31" i="39"/>
  <c r="Q85" i="39" s="1"/>
  <c r="Q29" i="39"/>
  <c r="Q83" i="39" s="1"/>
  <c r="Q26" i="39"/>
  <c r="Q80" i="39" s="1"/>
  <c r="Q24" i="39"/>
  <c r="Q78" i="39" s="1"/>
  <c r="Q21" i="39"/>
  <c r="Q75" i="39" s="1"/>
  <c r="Q19" i="39"/>
  <c r="Q73" i="39" s="1"/>
  <c r="Q16" i="39"/>
  <c r="Q70" i="39" s="1"/>
  <c r="Q14" i="39"/>
  <c r="Q68" i="39" s="1"/>
  <c r="Q32" i="39"/>
  <c r="Q86" i="39" s="1"/>
  <c r="Q22" i="39"/>
  <c r="Q76" i="39" s="1"/>
  <c r="Q15" i="39"/>
  <c r="Q69" i="39" s="1"/>
  <c r="Q30" i="39"/>
  <c r="Q84" i="39" s="1"/>
  <c r="Q20" i="39"/>
  <c r="Q74" i="39" s="1"/>
  <c r="Q35" i="39"/>
  <c r="Q89" i="39" s="1"/>
  <c r="Q37" i="39"/>
  <c r="Q91" i="39" s="1"/>
  <c r="Q27" i="39"/>
  <c r="Q81" i="39" s="1"/>
  <c r="Q17" i="39"/>
  <c r="Q25" i="39"/>
  <c r="Q79" i="39" s="1"/>
  <c r="P18" i="39"/>
  <c r="P28" i="39"/>
  <c r="P10" i="39"/>
  <c r="P12" i="39"/>
  <c r="P11" i="39"/>
  <c r="J317" i="39"/>
  <c r="J343" i="39"/>
  <c r="J373" i="39" s="1"/>
  <c r="G300" i="39"/>
  <c r="G342" i="39"/>
  <c r="G372" i="39" s="1"/>
  <c r="G283" i="39"/>
  <c r="G341" i="39"/>
  <c r="G371" i="39" s="1"/>
  <c r="G249" i="39"/>
  <c r="G339" i="39"/>
  <c r="G369" i="39" s="1"/>
  <c r="K193" i="39"/>
  <c r="K122" i="39"/>
  <c r="L123" i="39" s="1"/>
  <c r="M124" i="39" s="1"/>
  <c r="L193" i="39"/>
  <c r="L122" i="39"/>
  <c r="M123" i="39" s="1"/>
  <c r="N124" i="39" s="1"/>
  <c r="K204" i="39"/>
  <c r="K139" i="39"/>
  <c r="L140" i="39" s="1"/>
  <c r="M141" i="39" s="1"/>
  <c r="L204" i="39"/>
  <c r="L139" i="39"/>
  <c r="M140" i="39" s="1"/>
  <c r="N141" i="39" s="1"/>
  <c r="G213" i="39"/>
  <c r="G170" i="39"/>
  <c r="G230" i="39" s="1"/>
  <c r="G172" i="39"/>
  <c r="G264" i="39" s="1"/>
  <c r="J159" i="39"/>
  <c r="J181" i="39" s="1"/>
  <c r="J182" i="39" s="1"/>
  <c r="J185" i="39" s="1"/>
  <c r="J281" i="39" s="1"/>
  <c r="K203" i="39"/>
  <c r="K180" i="39"/>
  <c r="L180" i="39"/>
  <c r="L203" i="39"/>
  <c r="I166" i="39"/>
  <c r="I213" i="39" s="1"/>
  <c r="I181" i="39"/>
  <c r="I182" i="39" s="1"/>
  <c r="I185" i="39" s="1"/>
  <c r="I281" i="39" s="1"/>
  <c r="I197" i="39"/>
  <c r="I298" i="39" s="1"/>
  <c r="H166" i="39"/>
  <c r="H213" i="39" s="1"/>
  <c r="H181" i="39"/>
  <c r="H182" i="39" s="1"/>
  <c r="H185" i="39" s="1"/>
  <c r="H281" i="39" s="1"/>
  <c r="H197" i="39"/>
  <c r="H298" i="39" s="1"/>
  <c r="O8" i="39"/>
  <c r="K28" i="54"/>
  <c r="H26" i="54"/>
  <c r="H24" i="54"/>
  <c r="K38" i="54"/>
  <c r="H27" i="54"/>
  <c r="H16" i="54" l="1"/>
  <c r="K39" i="54"/>
  <c r="K18" i="54"/>
  <c r="H14" i="54"/>
  <c r="H17" i="54"/>
  <c r="Q82" i="39"/>
  <c r="P66" i="39"/>
  <c r="Q12" i="39"/>
  <c r="Q71" i="39"/>
  <c r="Q67" i="39" s="1"/>
  <c r="Q72" i="39"/>
  <c r="Q77" i="39"/>
  <c r="Q87" i="39"/>
  <c r="Q11" i="39"/>
  <c r="P8" i="39"/>
  <c r="Q18" i="39"/>
  <c r="Q28" i="39"/>
  <c r="Q13" i="39"/>
  <c r="Q9" i="39"/>
  <c r="Q23" i="39"/>
  <c r="Q33" i="39"/>
  <c r="Q10" i="39"/>
  <c r="I300" i="39"/>
  <c r="I342" i="39"/>
  <c r="I372" i="39" s="1"/>
  <c r="H300" i="39"/>
  <c r="H342" i="39"/>
  <c r="H372" i="39" s="1"/>
  <c r="H215" i="39"/>
  <c r="H337" i="39"/>
  <c r="H367" i="39" s="1"/>
  <c r="J283" i="39"/>
  <c r="J341" i="39"/>
  <c r="J371" i="39" s="1"/>
  <c r="I283" i="39"/>
  <c r="I341" i="39"/>
  <c r="I371" i="39" s="1"/>
  <c r="G232" i="39"/>
  <c r="G338" i="39"/>
  <c r="G368" i="39" s="1"/>
  <c r="G266" i="39"/>
  <c r="G340" i="39"/>
  <c r="G370" i="39" s="1"/>
  <c r="H283" i="39"/>
  <c r="H341" i="39"/>
  <c r="H371" i="39" s="1"/>
  <c r="I215" i="39"/>
  <c r="I337" i="39"/>
  <c r="G215" i="39"/>
  <c r="G337" i="39"/>
  <c r="K157" i="39"/>
  <c r="K158" i="39"/>
  <c r="L157" i="39"/>
  <c r="J197" i="39"/>
  <c r="J298" i="39" s="1"/>
  <c r="J166" i="39"/>
  <c r="J172" i="39" s="1"/>
  <c r="J264" i="39" s="1"/>
  <c r="H170" i="39"/>
  <c r="H230" i="39" s="1"/>
  <c r="H172" i="39"/>
  <c r="H264" i="39" s="1"/>
  <c r="H171" i="39"/>
  <c r="H247" i="39" s="1"/>
  <c r="I171" i="39"/>
  <c r="I247" i="39" s="1"/>
  <c r="I170" i="39"/>
  <c r="I230" i="39" s="1"/>
  <c r="I172" i="39"/>
  <c r="I264" i="39" s="1"/>
  <c r="K207" i="39"/>
  <c r="K315" i="39" s="1"/>
  <c r="M98" i="39"/>
  <c r="M194" i="39" s="1"/>
  <c r="M97" i="39"/>
  <c r="N97" i="39"/>
  <c r="N98" i="39"/>
  <c r="N194" i="39" s="1"/>
  <c r="L207" i="39"/>
  <c r="L315" i="39" s="1"/>
  <c r="K26" i="54"/>
  <c r="I27" i="54"/>
  <c r="I22" i="54"/>
  <c r="J26" i="54"/>
  <c r="J27" i="54"/>
  <c r="I26" i="54"/>
  <c r="H25" i="54"/>
  <c r="H23" i="54"/>
  <c r="H15" i="54" l="1"/>
  <c r="J16" i="54"/>
  <c r="I12" i="54"/>
  <c r="J17" i="54"/>
  <c r="I16" i="54"/>
  <c r="H13" i="54"/>
  <c r="K16" i="54"/>
  <c r="I17" i="54"/>
  <c r="Q8" i="39"/>
  <c r="Q66" i="39"/>
  <c r="K317" i="39"/>
  <c r="K343" i="39"/>
  <c r="K373" i="39" s="1"/>
  <c r="L317" i="39"/>
  <c r="L343" i="39"/>
  <c r="L373" i="39" s="1"/>
  <c r="J300" i="39"/>
  <c r="J342" i="39"/>
  <c r="J372" i="39" s="1"/>
  <c r="H266" i="39"/>
  <c r="H340" i="39"/>
  <c r="H370" i="39" s="1"/>
  <c r="H249" i="39"/>
  <c r="H339" i="39"/>
  <c r="H369" i="39" s="1"/>
  <c r="G367" i="39"/>
  <c r="G335" i="39"/>
  <c r="H232" i="39"/>
  <c r="H338" i="39"/>
  <c r="I367" i="39"/>
  <c r="I266" i="39"/>
  <c r="I340" i="39"/>
  <c r="I370" i="39" s="1"/>
  <c r="I232" i="39"/>
  <c r="I338" i="39"/>
  <c r="I368" i="39" s="1"/>
  <c r="I249" i="39"/>
  <c r="I339" i="39"/>
  <c r="I369" i="39" s="1"/>
  <c r="J266" i="39"/>
  <c r="J340" i="39"/>
  <c r="J370" i="39" s="1"/>
  <c r="N193" i="39"/>
  <c r="N122" i="39"/>
  <c r="O123" i="39" s="1"/>
  <c r="P124" i="39" s="1"/>
  <c r="M193" i="39"/>
  <c r="M122" i="39"/>
  <c r="N123" i="39" s="1"/>
  <c r="O124" i="39" s="1"/>
  <c r="M204" i="39"/>
  <c r="M139" i="39"/>
  <c r="N140" i="39" s="1"/>
  <c r="O141" i="39" s="1"/>
  <c r="N204" i="39"/>
  <c r="N139" i="39"/>
  <c r="O140" i="39" s="1"/>
  <c r="P141" i="39" s="1"/>
  <c r="L158" i="39"/>
  <c r="L159" i="39" s="1"/>
  <c r="J213" i="39"/>
  <c r="J170" i="39"/>
  <c r="J230" i="39" s="1"/>
  <c r="J171" i="39"/>
  <c r="J247" i="39" s="1"/>
  <c r="M203" i="39"/>
  <c r="M180" i="39"/>
  <c r="N203" i="39"/>
  <c r="N180" i="39"/>
  <c r="K159" i="39"/>
  <c r="O97" i="39"/>
  <c r="O98" i="39"/>
  <c r="O194" i="39" s="1"/>
  <c r="M28" i="54"/>
  <c r="K27" i="54"/>
  <c r="I25" i="54"/>
  <c r="H22" i="54"/>
  <c r="K25" i="54"/>
  <c r="M38" i="54"/>
  <c r="J23" i="54"/>
  <c r="J25" i="54"/>
  <c r="J24" i="54"/>
  <c r="J22" i="54"/>
  <c r="L38" i="54"/>
  <c r="I24" i="54"/>
  <c r="L28" i="54"/>
  <c r="J14" i="54" l="1"/>
  <c r="I15" i="54"/>
  <c r="M39" i="54"/>
  <c r="M18" i="54"/>
  <c r="K15" i="54"/>
  <c r="J13" i="54"/>
  <c r="J12" i="54"/>
  <c r="J29" i="54"/>
  <c r="H12" i="54"/>
  <c r="H19" i="54" s="1"/>
  <c r="H29" i="54"/>
  <c r="I14" i="54"/>
  <c r="K17" i="54"/>
  <c r="L39" i="54"/>
  <c r="L18" i="54"/>
  <c r="J15" i="54"/>
  <c r="G365" i="39"/>
  <c r="J249" i="39"/>
  <c r="J339" i="39"/>
  <c r="J369" i="39" s="1"/>
  <c r="H335" i="39"/>
  <c r="H368" i="39"/>
  <c r="J232" i="39"/>
  <c r="J338" i="39"/>
  <c r="J368" i="39" s="1"/>
  <c r="I335" i="39"/>
  <c r="J215" i="39"/>
  <c r="J337" i="39"/>
  <c r="I365" i="39"/>
  <c r="O193" i="39"/>
  <c r="O122" i="39"/>
  <c r="P123" i="39" s="1"/>
  <c r="Q124" i="39" s="1"/>
  <c r="M157" i="39"/>
  <c r="O204" i="39"/>
  <c r="O139" i="39"/>
  <c r="P140" i="39" s="1"/>
  <c r="Q141" i="39" s="1"/>
  <c r="M158" i="39"/>
  <c r="N157" i="39"/>
  <c r="O203" i="39"/>
  <c r="O180" i="39"/>
  <c r="K166" i="39"/>
  <c r="K171" i="39" s="1"/>
  <c r="K247" i="39" s="1"/>
  <c r="K181" i="39"/>
  <c r="K182" i="39" s="1"/>
  <c r="K185" i="39" s="1"/>
  <c r="K281" i="39" s="1"/>
  <c r="K197" i="39"/>
  <c r="K298" i="39" s="1"/>
  <c r="L166" i="39"/>
  <c r="L181" i="39"/>
  <c r="L182" i="39" s="1"/>
  <c r="L185" i="39" s="1"/>
  <c r="L281" i="39" s="1"/>
  <c r="L197" i="39"/>
  <c r="L298" i="39" s="1"/>
  <c r="Q98" i="39"/>
  <c r="Q194" i="39" s="1"/>
  <c r="Q97" i="39"/>
  <c r="P98" i="39"/>
  <c r="P194" i="39" s="1"/>
  <c r="P97" i="39"/>
  <c r="M207" i="39"/>
  <c r="M315" i="39" s="1"/>
  <c r="N207" i="39"/>
  <c r="N315" i="39" s="1"/>
  <c r="K23" i="54"/>
  <c r="K24" i="54"/>
  <c r="I23" i="54"/>
  <c r="K13" i="54" l="1"/>
  <c r="K14" i="54"/>
  <c r="I13" i="54"/>
  <c r="I19" i="54" s="1"/>
  <c r="I29" i="54"/>
  <c r="J19" i="54"/>
  <c r="H365" i="39"/>
  <c r="N317" i="39"/>
  <c r="N343" i="39"/>
  <c r="N373" i="39" s="1"/>
  <c r="M317" i="39"/>
  <c r="M343" i="39"/>
  <c r="M373" i="39" s="1"/>
  <c r="K300" i="39"/>
  <c r="K342" i="39"/>
  <c r="K372" i="39" s="1"/>
  <c r="L300" i="39"/>
  <c r="L342" i="39"/>
  <c r="L372" i="39" s="1"/>
  <c r="K283" i="39"/>
  <c r="K341" i="39"/>
  <c r="K371" i="39" s="1"/>
  <c r="L283" i="39"/>
  <c r="L341" i="39"/>
  <c r="L371" i="39" s="1"/>
  <c r="K249" i="39"/>
  <c r="K339" i="39"/>
  <c r="K369" i="39" s="1"/>
  <c r="O157" i="39"/>
  <c r="J367" i="39"/>
  <c r="J335" i="39"/>
  <c r="P193" i="39"/>
  <c r="P122" i="39"/>
  <c r="Q123" i="39" s="1"/>
  <c r="Q193" i="39"/>
  <c r="Q122" i="39"/>
  <c r="P204" i="39"/>
  <c r="P139" i="39"/>
  <c r="Q140" i="39" s="1"/>
  <c r="Q204" i="39"/>
  <c r="Q139" i="39"/>
  <c r="N158" i="39"/>
  <c r="N159" i="39" s="1"/>
  <c r="O158" i="39"/>
  <c r="Q203" i="39"/>
  <c r="Q180" i="39"/>
  <c r="P180" i="39"/>
  <c r="P203" i="39"/>
  <c r="M159" i="39"/>
  <c r="O207" i="39"/>
  <c r="O315" i="39" s="1"/>
  <c r="K213" i="39"/>
  <c r="K172" i="39"/>
  <c r="K264" i="39" s="1"/>
  <c r="K170" i="39"/>
  <c r="K230" i="39" s="1"/>
  <c r="L27" i="54"/>
  <c r="K22" i="54"/>
  <c r="L26" i="54"/>
  <c r="L24" i="54"/>
  <c r="O38" i="54"/>
  <c r="M27" i="54"/>
  <c r="N38" i="54"/>
  <c r="N28" i="54"/>
  <c r="O28" i="54"/>
  <c r="M26" i="54"/>
  <c r="K12" i="54" l="1"/>
  <c r="K19" i="54" s="1"/>
  <c r="K29" i="54"/>
  <c r="M17" i="54"/>
  <c r="L14" i="54"/>
  <c r="L16" i="54"/>
  <c r="L17" i="54"/>
  <c r="O39" i="54"/>
  <c r="O18" i="54"/>
  <c r="M16" i="54"/>
  <c r="N39" i="54"/>
  <c r="N18" i="54"/>
  <c r="J365" i="39"/>
  <c r="K232" i="39"/>
  <c r="K338" i="39"/>
  <c r="K368" i="39" s="1"/>
  <c r="K266" i="39"/>
  <c r="K340" i="39"/>
  <c r="K370" i="39" s="1"/>
  <c r="K215" i="39"/>
  <c r="K337" i="39"/>
  <c r="O317" i="39"/>
  <c r="O343" i="39"/>
  <c r="O373" i="39" s="1"/>
  <c r="P157" i="39"/>
  <c r="Q157" i="39"/>
  <c r="Q158" i="39"/>
  <c r="P158" i="39"/>
  <c r="M166" i="39"/>
  <c r="M213" i="39" s="1"/>
  <c r="M181" i="39"/>
  <c r="M182" i="39" s="1"/>
  <c r="M185" i="39" s="1"/>
  <c r="M281" i="39" s="1"/>
  <c r="M197" i="39"/>
  <c r="M298" i="39" s="1"/>
  <c r="N166" i="39"/>
  <c r="N197" i="39"/>
  <c r="N298" i="39" s="1"/>
  <c r="N181" i="39"/>
  <c r="N182" i="39" s="1"/>
  <c r="N185" i="39" s="1"/>
  <c r="N281" i="39" s="1"/>
  <c r="O159" i="39"/>
  <c r="P207" i="39"/>
  <c r="P315" i="39" s="1"/>
  <c r="Q207" i="39"/>
  <c r="Q315" i="39" s="1"/>
  <c r="L170" i="39"/>
  <c r="L230" i="39" s="1"/>
  <c r="L171" i="39"/>
  <c r="L247" i="39" s="1"/>
  <c r="L172" i="39"/>
  <c r="L264" i="39" s="1"/>
  <c r="L213" i="39"/>
  <c r="P28" i="54"/>
  <c r="L25" i="54"/>
  <c r="P38" i="54"/>
  <c r="L23" i="54"/>
  <c r="P39" i="54" l="1"/>
  <c r="P18" i="54"/>
  <c r="L15" i="54"/>
  <c r="L13" i="54"/>
  <c r="L266" i="39"/>
  <c r="L340" i="39"/>
  <c r="L370" i="39" s="1"/>
  <c r="L232" i="39"/>
  <c r="L338" i="39"/>
  <c r="N283" i="39"/>
  <c r="N341" i="39"/>
  <c r="N371" i="39" s="1"/>
  <c r="M283" i="39"/>
  <c r="M341" i="39"/>
  <c r="M371" i="39" s="1"/>
  <c r="K335" i="39"/>
  <c r="K367" i="39"/>
  <c r="P317" i="39"/>
  <c r="P343" i="39"/>
  <c r="P373" i="39" s="1"/>
  <c r="L249" i="39"/>
  <c r="L339" i="39"/>
  <c r="L369" i="39" s="1"/>
  <c r="M300" i="39"/>
  <c r="M342" i="39"/>
  <c r="M372" i="39" s="1"/>
  <c r="L215" i="39"/>
  <c r="L337" i="39"/>
  <c r="L367" i="39" s="1"/>
  <c r="Q317" i="39"/>
  <c r="Q343" i="39"/>
  <c r="Q373" i="39" s="1"/>
  <c r="N300" i="39"/>
  <c r="N342" i="39"/>
  <c r="N372" i="39" s="1"/>
  <c r="M215" i="39"/>
  <c r="M337" i="39"/>
  <c r="O166" i="39"/>
  <c r="O170" i="39" s="1"/>
  <c r="O230" i="39" s="1"/>
  <c r="O181" i="39"/>
  <c r="O182" i="39" s="1"/>
  <c r="O185" i="39" s="1"/>
  <c r="O281" i="39" s="1"/>
  <c r="O197" i="39"/>
  <c r="O298" i="39" s="1"/>
  <c r="Q159" i="39"/>
  <c r="P159" i="39"/>
  <c r="M170" i="39"/>
  <c r="M230" i="39" s="1"/>
  <c r="M172" i="39"/>
  <c r="M264" i="39" s="1"/>
  <c r="M171" i="39"/>
  <c r="M247" i="39" s="1"/>
  <c r="Q38" i="54"/>
  <c r="R28" i="54"/>
  <c r="O26" i="54"/>
  <c r="N26" i="54"/>
  <c r="M22" i="54"/>
  <c r="O27" i="54"/>
  <c r="L22" i="54"/>
  <c r="M25" i="54"/>
  <c r="M24" i="54"/>
  <c r="R38" i="54"/>
  <c r="Q28" i="54"/>
  <c r="N27" i="54"/>
  <c r="M12" i="54" l="1"/>
  <c r="L12" i="54"/>
  <c r="L19" i="54" s="1"/>
  <c r="L29" i="54"/>
  <c r="M15" i="54"/>
  <c r="R39" i="54"/>
  <c r="R18" i="54"/>
  <c r="Q39" i="54"/>
  <c r="Q18" i="54"/>
  <c r="O17" i="54"/>
  <c r="M14" i="54"/>
  <c r="O16" i="54"/>
  <c r="N17" i="54"/>
  <c r="N16" i="54"/>
  <c r="K365" i="39"/>
  <c r="M266" i="39"/>
  <c r="M340" i="39"/>
  <c r="M370" i="39" s="1"/>
  <c r="L335" i="39"/>
  <c r="L368" i="39"/>
  <c r="M232" i="39"/>
  <c r="M338" i="39"/>
  <c r="M368" i="39" s="1"/>
  <c r="O232" i="39"/>
  <c r="O338" i="39"/>
  <c r="O368" i="39" s="1"/>
  <c r="O300" i="39"/>
  <c r="O342" i="39"/>
  <c r="O372" i="39" s="1"/>
  <c r="O283" i="39"/>
  <c r="O341" i="39"/>
  <c r="O371" i="39" s="1"/>
  <c r="M249" i="39"/>
  <c r="M339" i="39"/>
  <c r="M369" i="39" s="1"/>
  <c r="M367" i="39"/>
  <c r="Q166" i="39"/>
  <c r="Q181" i="39"/>
  <c r="Q182" i="39" s="1"/>
  <c r="Q185" i="39" s="1"/>
  <c r="Q281" i="39" s="1"/>
  <c r="Q197" i="39"/>
  <c r="Q298" i="39" s="1"/>
  <c r="P166" i="39"/>
  <c r="P181" i="39"/>
  <c r="P182" i="39" s="1"/>
  <c r="P185" i="39" s="1"/>
  <c r="P281" i="39" s="1"/>
  <c r="P197" i="39"/>
  <c r="P298" i="39" s="1"/>
  <c r="N171" i="39"/>
  <c r="N247" i="39" s="1"/>
  <c r="O171" i="39"/>
  <c r="O247" i="39" s="1"/>
  <c r="O172" i="39"/>
  <c r="O264" i="39" s="1"/>
  <c r="N213" i="39"/>
  <c r="N172" i="39"/>
  <c r="N264" i="39" s="1"/>
  <c r="O213" i="39"/>
  <c r="N170" i="39"/>
  <c r="N230" i="39" s="1"/>
  <c r="P27" i="54"/>
  <c r="P23" i="54"/>
  <c r="N24" i="54"/>
  <c r="N23" i="54"/>
  <c r="N25" i="54"/>
  <c r="M23" i="54"/>
  <c r="P26" i="54"/>
  <c r="N22" i="54"/>
  <c r="P16" i="54" l="1"/>
  <c r="P13" i="54"/>
  <c r="M13" i="54"/>
  <c r="M19" i="54" s="1"/>
  <c r="M29" i="54"/>
  <c r="N12" i="54"/>
  <c r="N29" i="54"/>
  <c r="N14" i="54"/>
  <c r="P17" i="54"/>
  <c r="N13" i="54"/>
  <c r="N15" i="54"/>
  <c r="L365" i="39"/>
  <c r="M365" i="39"/>
  <c r="N249" i="39"/>
  <c r="N339" i="39"/>
  <c r="N369" i="39" s="1"/>
  <c r="Q300" i="39"/>
  <c r="Q342" i="39"/>
  <c r="Q372" i="39" s="1"/>
  <c r="P300" i="39"/>
  <c r="P342" i="39"/>
  <c r="P372" i="39" s="1"/>
  <c r="N232" i="39"/>
  <c r="N338" i="39"/>
  <c r="N368" i="39" s="1"/>
  <c r="O266" i="39"/>
  <c r="O340" i="39"/>
  <c r="O370" i="39" s="1"/>
  <c r="P283" i="39"/>
  <c r="P341" i="39"/>
  <c r="P371" i="39" s="1"/>
  <c r="N266" i="39"/>
  <c r="N340" i="39"/>
  <c r="N370" i="39" s="1"/>
  <c r="N215" i="39"/>
  <c r="N337" i="39"/>
  <c r="Q283" i="39"/>
  <c r="Q341" i="39"/>
  <c r="Q371" i="39" s="1"/>
  <c r="O215" i="39"/>
  <c r="O337" i="39"/>
  <c r="O249" i="39"/>
  <c r="O339" i="39"/>
  <c r="O369" i="39" s="1"/>
  <c r="M335" i="39"/>
  <c r="P171" i="39"/>
  <c r="P247" i="39" s="1"/>
  <c r="P170" i="39"/>
  <c r="P230" i="39" s="1"/>
  <c r="P172" i="39"/>
  <c r="P264" i="39" s="1"/>
  <c r="P213" i="39"/>
  <c r="Q26" i="54"/>
  <c r="O23" i="54"/>
  <c r="P24" i="54"/>
  <c r="O24" i="54"/>
  <c r="P25" i="54"/>
  <c r="R27" i="54"/>
  <c r="Q27" i="54"/>
  <c r="R26" i="54"/>
  <c r="O25" i="54"/>
  <c r="O13" i="54" l="1"/>
  <c r="Q16" i="54"/>
  <c r="R17" i="54"/>
  <c r="P14" i="54"/>
  <c r="R16" i="54"/>
  <c r="O15" i="54"/>
  <c r="P15" i="54"/>
  <c r="Q17" i="54"/>
  <c r="O14" i="54"/>
  <c r="N19" i="54"/>
  <c r="P249" i="39"/>
  <c r="P339" i="39"/>
  <c r="P369" i="39" s="1"/>
  <c r="N367" i="39"/>
  <c r="N335" i="39"/>
  <c r="P266" i="39"/>
  <c r="P340" i="39"/>
  <c r="P370" i="39" s="1"/>
  <c r="O335" i="39"/>
  <c r="O367" i="39"/>
  <c r="P215" i="39"/>
  <c r="P337" i="39"/>
  <c r="P232" i="39"/>
  <c r="P338" i="39"/>
  <c r="P368" i="39" s="1"/>
  <c r="Q213" i="39"/>
  <c r="Q171" i="39"/>
  <c r="Q247" i="39" s="1"/>
  <c r="Q170" i="39"/>
  <c r="Q230" i="39" s="1"/>
  <c r="Q172" i="39"/>
  <c r="Q264" i="39" s="1"/>
  <c r="Q23" i="54"/>
  <c r="O22" i="54"/>
  <c r="Q24" i="54"/>
  <c r="P22" i="54"/>
  <c r="Q25" i="54"/>
  <c r="Q15" i="54" l="1"/>
  <c r="Q13" i="54"/>
  <c r="Q14" i="54"/>
  <c r="P12" i="54"/>
  <c r="P19" i="54" s="1"/>
  <c r="P29" i="54"/>
  <c r="O12" i="54"/>
  <c r="O19" i="54" s="1"/>
  <c r="O29" i="54"/>
  <c r="O365" i="39"/>
  <c r="N365" i="39"/>
  <c r="P367" i="39"/>
  <c r="P335" i="39"/>
  <c r="Q215" i="39"/>
  <c r="Q337" i="39"/>
  <c r="Q232" i="39"/>
  <c r="Q338" i="39"/>
  <c r="Q368" i="39" s="1"/>
  <c r="Q249" i="39"/>
  <c r="Q339" i="39"/>
  <c r="Q369" i="39" s="1"/>
  <c r="Q266" i="39"/>
  <c r="Q340" i="39"/>
  <c r="Q370" i="39" s="1"/>
  <c r="R23" i="54"/>
  <c r="R25" i="54"/>
  <c r="R24" i="54"/>
  <c r="Q22" i="54"/>
  <c r="R15" i="54" l="1"/>
  <c r="R13" i="54"/>
  <c r="Q12" i="54"/>
  <c r="Q19" i="54" s="1"/>
  <c r="Q29" i="54"/>
  <c r="R14" i="54"/>
  <c r="P365" i="39"/>
  <c r="Q335" i="39"/>
  <c r="Q367" i="39"/>
  <c r="R22" i="54"/>
  <c r="R12" i="54" l="1"/>
  <c r="R19" i="54" s="1"/>
  <c r="R29" i="54"/>
  <c r="Q365" i="39"/>
</calcChain>
</file>

<file path=xl/sharedStrings.xml><?xml version="1.0" encoding="utf-8"?>
<sst xmlns="http://schemas.openxmlformats.org/spreadsheetml/2006/main" count="10255" uniqueCount="2254">
  <si>
    <t>Medical time</t>
  </si>
  <si>
    <t>Annual medical reviews</t>
  </si>
  <si>
    <t>Care coordinators per Team Leader</t>
  </si>
  <si>
    <t>Care coordinators per Support</t>
  </si>
  <si>
    <t>Care coordinators per Admin</t>
  </si>
  <si>
    <t xml:space="preserve">  of which women 16-35</t>
  </si>
  <si>
    <t xml:space="preserve">  of which men 16-35</t>
  </si>
  <si>
    <t>Comment</t>
  </si>
  <si>
    <t>Total caseload</t>
  </si>
  <si>
    <t>Max caseload per care coordinator</t>
  </si>
  <si>
    <t>Acceptances requiring initial medical assessment, %</t>
  </si>
  <si>
    <t>Initial medical assessment duration, hrs</t>
  </si>
  <si>
    <t>Medical review durantion, hrs</t>
  </si>
  <si>
    <t>Total medical time, hrs</t>
  </si>
  <si>
    <t>FEP cases receiving CBTp therapy along all treatment duration, %</t>
  </si>
  <si>
    <t>Non-FEP cases receiving CBTp therapy in first 6 monhts, %</t>
  </si>
  <si>
    <t>Non-FEP cases number of sessions in 6 months</t>
  </si>
  <si>
    <t>Total CBTp time FEP cases</t>
  </si>
  <si>
    <t>Cases receiving FI therapy along all treatment duration, %</t>
  </si>
  <si>
    <t>FI session duration, hrs</t>
  </si>
  <si>
    <t>Number of FI sessions per year</t>
  </si>
  <si>
    <t>FEP cases number of CBTp sessions per year</t>
  </si>
  <si>
    <t>ONS data</t>
  </si>
  <si>
    <t>Psymaptic</t>
  </si>
  <si>
    <t>WFC assumption</t>
  </si>
  <si>
    <t>WFC assumption; Audit 2016 provide statistics (Q3/Q9)</t>
  </si>
  <si>
    <t>Audit 2016 Q42 statistic, received assessment on caseload</t>
  </si>
  <si>
    <t>Audit 2016 Q43, follow up reviews</t>
  </si>
  <si>
    <t>Audit 2016, Q25/Q26</t>
  </si>
  <si>
    <t>Audit 2016 Q13 might be helpful</t>
  </si>
  <si>
    <t>Audit 2016 Q30/31/32 only FEP</t>
  </si>
  <si>
    <t>Audit 2016 Q16 minght be helpful</t>
  </si>
  <si>
    <t>Ealing</t>
  </si>
  <si>
    <t>Hounslow</t>
  </si>
  <si>
    <t>Hammersmith and Fulham</t>
  </si>
  <si>
    <t xml:space="preserve">  of which men 36-65</t>
  </si>
  <si>
    <t xml:space="preserve">  of which women 36-65</t>
  </si>
  <si>
    <t>Total medical time ongoing caseload, hrs</t>
  </si>
  <si>
    <t>Total medical time initial medical assessments, hrs</t>
  </si>
  <si>
    <t>Medical hours per Week</t>
  </si>
  <si>
    <t>Worked week in 1 year</t>
  </si>
  <si>
    <t>CBT(p) session duration, hrs</t>
  </si>
  <si>
    <t>CBT(p) hours per Week</t>
  </si>
  <si>
    <t>Total CBT time non-FEP cases</t>
  </si>
  <si>
    <t>FI hours per Week</t>
  </si>
  <si>
    <t>Total FI time FEP cases</t>
  </si>
  <si>
    <t>Total FI time non-FEP cases</t>
  </si>
  <si>
    <t>Croydon</t>
  </si>
  <si>
    <t>Lambeth</t>
  </si>
  <si>
    <t>Lewisham</t>
  </si>
  <si>
    <t>Southwark</t>
  </si>
  <si>
    <t>Borough</t>
  </si>
  <si>
    <t>Sex</t>
  </si>
  <si>
    <t>M</t>
  </si>
  <si>
    <t>F</t>
  </si>
  <si>
    <t>36-65</t>
  </si>
  <si>
    <t>E09000001</t>
  </si>
  <si>
    <t>City of London</t>
  </si>
  <si>
    <t>E09000002</t>
  </si>
  <si>
    <t>Barking and Dagenham</t>
  </si>
  <si>
    <t>E09000003</t>
  </si>
  <si>
    <t>Barnet</t>
  </si>
  <si>
    <t>E09000004</t>
  </si>
  <si>
    <t>Bexley</t>
  </si>
  <si>
    <t>E09000005</t>
  </si>
  <si>
    <t>Brent</t>
  </si>
  <si>
    <t>E09000006</t>
  </si>
  <si>
    <t>Bromley</t>
  </si>
  <si>
    <t>E09000007</t>
  </si>
  <si>
    <t>Camden</t>
  </si>
  <si>
    <t>E09000008</t>
  </si>
  <si>
    <t>E09000009</t>
  </si>
  <si>
    <t>E09000010</t>
  </si>
  <si>
    <t>Enfield</t>
  </si>
  <si>
    <t>E09000011</t>
  </si>
  <si>
    <t>Greenwich</t>
  </si>
  <si>
    <t>E09000012</t>
  </si>
  <si>
    <t>Hackney</t>
  </si>
  <si>
    <t>E09000013</t>
  </si>
  <si>
    <t>E09000014</t>
  </si>
  <si>
    <t>Haringey</t>
  </si>
  <si>
    <t>E09000015</t>
  </si>
  <si>
    <t>Harrow</t>
  </si>
  <si>
    <t>E09000016</t>
  </si>
  <si>
    <t>Havering</t>
  </si>
  <si>
    <t>E09000017</t>
  </si>
  <si>
    <t>Hillingdon</t>
  </si>
  <si>
    <t>E09000018</t>
  </si>
  <si>
    <t>E09000019</t>
  </si>
  <si>
    <t>Islington</t>
  </si>
  <si>
    <t>E09000020</t>
  </si>
  <si>
    <t>Kensington and Chelsea</t>
  </si>
  <si>
    <t>E09000021</t>
  </si>
  <si>
    <t>Kingston upon Thames</t>
  </si>
  <si>
    <t>E09000022</t>
  </si>
  <si>
    <t>E09000023</t>
  </si>
  <si>
    <t>E09000024</t>
  </si>
  <si>
    <t>Merton</t>
  </si>
  <si>
    <t>E09000025</t>
  </si>
  <si>
    <t>Newham</t>
  </si>
  <si>
    <t>E09000026</t>
  </si>
  <si>
    <t>Redbridge</t>
  </si>
  <si>
    <t>E09000027</t>
  </si>
  <si>
    <t>Richmond upon Thames</t>
  </si>
  <si>
    <t>E09000028</t>
  </si>
  <si>
    <t>E09000029</t>
  </si>
  <si>
    <t>Sutton</t>
  </si>
  <si>
    <t>E09000030</t>
  </si>
  <si>
    <t>Tower Hamlets</t>
  </si>
  <si>
    <t>E09000031</t>
  </si>
  <si>
    <t>Waltham Forest</t>
  </si>
  <si>
    <t>E09000032</t>
  </si>
  <si>
    <t>Wandsworth</t>
  </si>
  <si>
    <t>E09000033</t>
  </si>
  <si>
    <t>Westminster</t>
  </si>
  <si>
    <t>Crude predicted incidence rate, men, 16-35 years</t>
  </si>
  <si>
    <t>Crude predicted incidence rate, women, 16-35 years</t>
  </si>
  <si>
    <t>Crude predicted incidence rate, men, 36-64 years</t>
  </si>
  <si>
    <t>Crude predicted incidence rate, women, 36-64 years</t>
  </si>
  <si>
    <t>Unicode</t>
  </si>
  <si>
    <t>Spec</t>
  </si>
  <si>
    <t>Care coordinator</t>
  </si>
  <si>
    <t>Caseload</t>
  </si>
  <si>
    <t xml:space="preserve">  of which men 14-35</t>
  </si>
  <si>
    <t xml:space="preserve">  of which women 14-35</t>
  </si>
  <si>
    <t>Age_Band 14-65</t>
  </si>
  <si>
    <t>14-35</t>
  </si>
  <si>
    <t>Admin</t>
  </si>
  <si>
    <t>EIP Team&gt;</t>
  </si>
  <si>
    <t>DEMAND PROJECTION</t>
  </si>
  <si>
    <t>Barking and Dagenham  of which men 14-35</t>
  </si>
  <si>
    <t>Barking and Dagenham  of which women 14-35</t>
  </si>
  <si>
    <t>Barking and Dagenham  of which men 36-65</t>
  </si>
  <si>
    <t>Barking and Dagenham  of which women 36-65</t>
  </si>
  <si>
    <t>Barnet  of which men 14-35</t>
  </si>
  <si>
    <t>Barnet  of which women 14-35</t>
  </si>
  <si>
    <t>Barnet  of which men 36-65</t>
  </si>
  <si>
    <t>Barnet  of which women 36-65</t>
  </si>
  <si>
    <t>Bexley  of which men 14-35</t>
  </si>
  <si>
    <t>Bexley  of which women 14-35</t>
  </si>
  <si>
    <t>Bexley  of which men 36-65</t>
  </si>
  <si>
    <t>Bexley  of which women 36-65</t>
  </si>
  <si>
    <t>Brent  of which men 14-35</t>
  </si>
  <si>
    <t>Brent  of which women 14-35</t>
  </si>
  <si>
    <t>Brent  of which men 36-65</t>
  </si>
  <si>
    <t>Brent  of which women 36-65</t>
  </si>
  <si>
    <t>Bromley  of which men 14-35</t>
  </si>
  <si>
    <t>Bromley  of which women 14-35</t>
  </si>
  <si>
    <t>Bromley  of which men 36-65</t>
  </si>
  <si>
    <t>Bromley  of which women 36-65</t>
  </si>
  <si>
    <t>Camden  of which men 14-35</t>
  </si>
  <si>
    <t>Camden  of which women 14-35</t>
  </si>
  <si>
    <t>Camden  of which men 36-65</t>
  </si>
  <si>
    <t>Camden  of which women 36-65</t>
  </si>
  <si>
    <t>City of London  of which men 14-35</t>
  </si>
  <si>
    <t>City of London  of which women 14-35</t>
  </si>
  <si>
    <t>City of London  of which men 36-65</t>
  </si>
  <si>
    <t>City of London  of which women 36-65</t>
  </si>
  <si>
    <t>Croydon  of which men 14-35</t>
  </si>
  <si>
    <t>Croydon  of which women 14-35</t>
  </si>
  <si>
    <t>Croydon  of which men 36-65</t>
  </si>
  <si>
    <t>Croydon  of which women 36-65</t>
  </si>
  <si>
    <t>Ealing  of which men 14-35</t>
  </si>
  <si>
    <t>Ealing  of which women 14-35</t>
  </si>
  <si>
    <t>Ealing  of which men 36-65</t>
  </si>
  <si>
    <t>Ealing  of which women 36-65</t>
  </si>
  <si>
    <t>Enfield  of which men 14-35</t>
  </si>
  <si>
    <t>Enfield  of which women 14-35</t>
  </si>
  <si>
    <t>Enfield  of which men 36-65</t>
  </si>
  <si>
    <t>Enfield  of which women 36-65</t>
  </si>
  <si>
    <t>Greenwich  of which men 14-35</t>
  </si>
  <si>
    <t>Greenwich  of which women 14-35</t>
  </si>
  <si>
    <t>Greenwich  of which men 36-65</t>
  </si>
  <si>
    <t>Greenwich  of which women 36-65</t>
  </si>
  <si>
    <t>Hackney  of which men 14-35</t>
  </si>
  <si>
    <t>Hackney  of which women 14-35</t>
  </si>
  <si>
    <t>Hackney  of which men 36-65</t>
  </si>
  <si>
    <t>Hackney  of which women 36-65</t>
  </si>
  <si>
    <t>Hammersmith and Fulham  of which men 14-35</t>
  </si>
  <si>
    <t>Hammersmith and Fulham  of which women 14-35</t>
  </si>
  <si>
    <t>Hammersmith and Fulham  of which men 36-65</t>
  </si>
  <si>
    <t>Hammersmith and Fulham  of which women 36-65</t>
  </si>
  <si>
    <t>Haringey  of which men 14-35</t>
  </si>
  <si>
    <t>Haringey  of which women 14-35</t>
  </si>
  <si>
    <t>Haringey  of which men 36-65</t>
  </si>
  <si>
    <t>Haringey  of which women 36-65</t>
  </si>
  <si>
    <t>Harrow  of which men 14-35</t>
  </si>
  <si>
    <t>Harrow  of which women 14-35</t>
  </si>
  <si>
    <t>Harrow  of which men 36-65</t>
  </si>
  <si>
    <t>Harrow  of which women 36-65</t>
  </si>
  <si>
    <t>Havering  of which men 14-35</t>
  </si>
  <si>
    <t>Havering  of which women 14-35</t>
  </si>
  <si>
    <t>Havering  of which men 36-65</t>
  </si>
  <si>
    <t>Havering  of which women 36-65</t>
  </si>
  <si>
    <t>Hillingdon  of which men 14-35</t>
  </si>
  <si>
    <t>Hillingdon  of which women 14-35</t>
  </si>
  <si>
    <t>Hillingdon  of which men 36-65</t>
  </si>
  <si>
    <t>Hillingdon  of which women 36-65</t>
  </si>
  <si>
    <t>Hounslow  of which men 14-35</t>
  </si>
  <si>
    <t>Hounslow  of which women 14-35</t>
  </si>
  <si>
    <t>Hounslow  of which men 36-65</t>
  </si>
  <si>
    <t>Hounslow  of which women 36-65</t>
  </si>
  <si>
    <t>Islington  of which men 14-35</t>
  </si>
  <si>
    <t>Islington  of which women 14-35</t>
  </si>
  <si>
    <t>Islington  of which men 36-65</t>
  </si>
  <si>
    <t>Islington  of which women 36-65</t>
  </si>
  <si>
    <t>Kensington and Chelsea  of which men 14-35</t>
  </si>
  <si>
    <t>Kensington and Chelsea  of which women 14-35</t>
  </si>
  <si>
    <t>Kensington and Chelsea  of which men 36-65</t>
  </si>
  <si>
    <t>Kensington and Chelsea  of which women 36-65</t>
  </si>
  <si>
    <t>Kingston upon Thames  of which men 14-35</t>
  </si>
  <si>
    <t>Kingston upon Thames  of which women 14-35</t>
  </si>
  <si>
    <t>Kingston upon Thames  of which men 36-65</t>
  </si>
  <si>
    <t>Kingston upon Thames  of which women 36-65</t>
  </si>
  <si>
    <t>Lambeth  of which men 14-35</t>
  </si>
  <si>
    <t>Lambeth  of which women 14-35</t>
  </si>
  <si>
    <t>Lambeth  of which men 36-65</t>
  </si>
  <si>
    <t>Lambeth  of which women 36-65</t>
  </si>
  <si>
    <t>Lewisham  of which men 14-35</t>
  </si>
  <si>
    <t>Lewisham  of which women 14-35</t>
  </si>
  <si>
    <t>Lewisham  of which men 36-65</t>
  </si>
  <si>
    <t>Lewisham  of which women 36-65</t>
  </si>
  <si>
    <t>Merton  of which men 14-35</t>
  </si>
  <si>
    <t>Merton  of which women 14-35</t>
  </si>
  <si>
    <t>Merton  of which men 36-65</t>
  </si>
  <si>
    <t>Merton  of which women 36-65</t>
  </si>
  <si>
    <t>Newham  of which men 14-35</t>
  </si>
  <si>
    <t>Newham  of which women 14-35</t>
  </si>
  <si>
    <t>Newham  of which men 36-65</t>
  </si>
  <si>
    <t>Newham  of which women 36-65</t>
  </si>
  <si>
    <t>Redbridge  of which men 14-35</t>
  </si>
  <si>
    <t>Redbridge  of which women 14-35</t>
  </si>
  <si>
    <t>Redbridge  of which men 36-65</t>
  </si>
  <si>
    <t>Redbridge  of which women 36-65</t>
  </si>
  <si>
    <t>Richmond upon Thames  of which men 14-35</t>
  </si>
  <si>
    <t>Richmond upon Thames  of which women 14-35</t>
  </si>
  <si>
    <t>Richmond upon Thames  of which men 36-65</t>
  </si>
  <si>
    <t>Richmond upon Thames  of which women 36-65</t>
  </si>
  <si>
    <t>Southwark  of which men 14-35</t>
  </si>
  <si>
    <t>Southwark  of which women 14-35</t>
  </si>
  <si>
    <t>Southwark  of which men 36-65</t>
  </si>
  <si>
    <t>Southwark  of which women 36-65</t>
  </si>
  <si>
    <t>Sutton  of which men 14-35</t>
  </si>
  <si>
    <t>Sutton  of which women 14-35</t>
  </si>
  <si>
    <t>Sutton  of which men 36-65</t>
  </si>
  <si>
    <t>Sutton  of which women 36-65</t>
  </si>
  <si>
    <t>Tower Hamlets  of which men 14-35</t>
  </si>
  <si>
    <t>Tower Hamlets  of which women 14-35</t>
  </si>
  <si>
    <t>Tower Hamlets  of which men 36-65</t>
  </si>
  <si>
    <t>Tower Hamlets  of which women 36-65</t>
  </si>
  <si>
    <t>Waltham Forest  of which men 14-35</t>
  </si>
  <si>
    <t>Waltham Forest  of which women 14-35</t>
  </si>
  <si>
    <t>Waltham Forest  of which men 36-65</t>
  </si>
  <si>
    <t>Waltham Forest  of which women 36-65</t>
  </si>
  <si>
    <t>Wandsworth  of which men 14-35</t>
  </si>
  <si>
    <t>Wandsworth  of which women 14-35</t>
  </si>
  <si>
    <t>Wandsworth  of which men 36-65</t>
  </si>
  <si>
    <t>Wandsworth  of which women 36-65</t>
  </si>
  <si>
    <t>Westminster  of which men 14-35</t>
  </si>
  <si>
    <t>Westminster  of which women 14-35</t>
  </si>
  <si>
    <t>Westminster  of which men 36-65</t>
  </si>
  <si>
    <t>Westminster  of which women 36-65</t>
  </si>
  <si>
    <t>GSS code</t>
  </si>
  <si>
    <t>GSS Code</t>
  </si>
  <si>
    <t>Population</t>
  </si>
  <si>
    <t>Expected FEP incidence 16-64 per 100.000 pp</t>
  </si>
  <si>
    <t>Expected FEP cases 16-65</t>
  </si>
  <si>
    <t>Expected acceptances</t>
  </si>
  <si>
    <t>Actual acceptances as % of expected FEP cases:</t>
  </si>
  <si>
    <t xml:space="preserve">  FEP multiplier</t>
  </si>
  <si>
    <t xml:space="preserve">  ARMS multiplier</t>
  </si>
  <si>
    <t>Average time on caseload [months]:</t>
  </si>
  <si>
    <t xml:space="preserve">  FEP</t>
  </si>
  <si>
    <t xml:space="preserve">  ARMS</t>
  </si>
  <si>
    <t>Yearly pathway retention [%]:</t>
  </si>
  <si>
    <t>Acceptances FEP</t>
  </si>
  <si>
    <t>Acceptances ARMS</t>
  </si>
  <si>
    <t>Ongoing caseload decay</t>
  </si>
  <si>
    <t>LOS FEP</t>
  </si>
  <si>
    <t>LOS ARMS</t>
  </si>
  <si>
    <t>FEP - Multiplier Y</t>
  </si>
  <si>
    <t>FEP - Multiplier Y-1</t>
  </si>
  <si>
    <t>FEP - Multiplier Y-2</t>
  </si>
  <si>
    <t>Ongoing caseload (beginning of the year):</t>
  </si>
  <si>
    <t>FEP caseload contribution</t>
  </si>
  <si>
    <t>Y</t>
  </si>
  <si>
    <t>Y+1</t>
  </si>
  <si>
    <t>Y+2</t>
  </si>
  <si>
    <t>ARMS caseload contribution</t>
  </si>
  <si>
    <t>FEP caseload</t>
  </si>
  <si>
    <t>ARMS caseload</t>
  </si>
  <si>
    <t>ARMS - Multiplier Y</t>
  </si>
  <si>
    <t>ARMS - Multiplier Y-1</t>
  </si>
  <si>
    <t>ARMS - Multiplier Y-2</t>
  </si>
  <si>
    <t>SERVICE DELIVERY PROJECTION</t>
  </si>
  <si>
    <t>Care coordination</t>
  </si>
  <si>
    <t>Medical supervision &amp; medication</t>
  </si>
  <si>
    <t>WTE - Care coordinators</t>
  </si>
  <si>
    <t>WTE - Team Leaders</t>
  </si>
  <si>
    <t>WTE - Coordinator support</t>
  </si>
  <si>
    <t>WTE - Admin</t>
  </si>
  <si>
    <t>WTE - Medical time</t>
  </si>
  <si>
    <t>CBTp</t>
  </si>
  <si>
    <t>WTE - CBTp</t>
  </si>
  <si>
    <t>Family Intervention (FI)</t>
  </si>
  <si>
    <t>WTE - FI time</t>
  </si>
  <si>
    <t>WORFORCE  PLANNING</t>
  </si>
  <si>
    <t>Required WTE &gt;</t>
  </si>
  <si>
    <t>Planned WTE&gt;</t>
  </si>
  <si>
    <t>Required vs Planned WTE &gt;</t>
  </si>
  <si>
    <t>Budget  &gt;</t>
  </si>
  <si>
    <t>SUMMARY</t>
  </si>
  <si>
    <t>Role</t>
  </si>
  <si>
    <t>Planned WTE</t>
  </si>
  <si>
    <t>Team leader</t>
  </si>
  <si>
    <t>Coordinator support</t>
  </si>
  <si>
    <t>Coordination support</t>
  </si>
  <si>
    <t>FI Therapy</t>
  </si>
  <si>
    <t>Avg. pay</t>
  </si>
  <si>
    <t>Consultant psychiatrist</t>
  </si>
  <si>
    <t>Psychologist</t>
  </si>
  <si>
    <t>FI  Therapist</t>
  </si>
  <si>
    <t>Total budget &gt;</t>
  </si>
  <si>
    <t>Total planned WTE &gt;</t>
  </si>
  <si>
    <t>Total required WTE &gt;</t>
  </si>
  <si>
    <t>Total required vs. planned WTE &gt;</t>
  </si>
  <si>
    <t>Team 1</t>
  </si>
  <si>
    <t>Team 2</t>
  </si>
  <si>
    <t>Team 3</t>
  </si>
  <si>
    <t>Team 4</t>
  </si>
  <si>
    <t>Team 5</t>
  </si>
  <si>
    <t>TOTAL TEAMS</t>
  </si>
  <si>
    <t>Report&gt;</t>
  </si>
  <si>
    <t>Required WTE</t>
  </si>
  <si>
    <t>Subtotal&gt;</t>
  </si>
  <si>
    <t>Total&gt;</t>
  </si>
  <si>
    <t>Budget (£x1,000)</t>
  </si>
  <si>
    <t>Required vs. planned WTE</t>
  </si>
  <si>
    <t>1. Purpose of the tool</t>
  </si>
  <si>
    <t>2. Model frameworks</t>
  </si>
  <si>
    <t>Care coordination roles</t>
  </si>
  <si>
    <t>Medical supervision and medication</t>
  </si>
  <si>
    <t>2.2 TOOL STRUCTURE</t>
  </si>
  <si>
    <r>
      <rPr>
        <b/>
        <sz val="11"/>
        <color theme="1"/>
        <rFont val="Calibri"/>
        <family val="2"/>
        <scheme val="minor"/>
      </rPr>
      <t xml:space="preserve">4. User manual
</t>
    </r>
    <r>
      <rPr>
        <sz val="11"/>
        <color theme="1"/>
        <rFont val="Calibri"/>
        <family val="2"/>
        <scheme val="minor"/>
      </rPr>
      <t>Please see sheet "User manual".</t>
    </r>
  </si>
  <si>
    <t>Input</t>
  </si>
  <si>
    <t>Default value</t>
  </si>
  <si>
    <t>Source reference and comment</t>
  </si>
  <si>
    <t>Module</t>
  </si>
  <si>
    <t>Model</t>
  </si>
  <si>
    <t>Potential demand</t>
  </si>
  <si>
    <t>Population 2015-2025</t>
  </si>
  <si>
    <t>N/A</t>
  </si>
  <si>
    <t>Yearly FEP incidence</t>
  </si>
  <si>
    <t>Complexity Multipliers</t>
  </si>
  <si>
    <t>Length of pathways</t>
  </si>
  <si>
    <t>Retention rate over 3 years</t>
  </si>
  <si>
    <t>3 years FEP, 4 months ARMS</t>
  </si>
  <si>
    <t>The "EIP Online Workforce Calculator" suggests that there is a 90%, 80%, 70% (average 80% of total) retention rate for the 3 years of average length of stay</t>
  </si>
  <si>
    <t>Max cases per Care Coordinator</t>
  </si>
  <si>
    <t>Care Coordinator per Team leader</t>
  </si>
  <si>
    <t>Care Coordinator per Admin</t>
  </si>
  <si>
    <t>Care Coordinator per Support</t>
  </si>
  <si>
    <t>NICE guidelines recommendation: https://www.england.nhs.uk/mentalhealth/wp-content/uploads/sites/29/2016/04/eip-guidance.pdf</t>
  </si>
  <si>
    <t>Patients requiring medical assessment, %</t>
  </si>
  <si>
    <t>Initial medical assessment duration, hrs.</t>
  </si>
  <si>
    <t>1.5 Hrs.</t>
  </si>
  <si>
    <t>Number annual medical reviews</t>
  </si>
  <si>
    <t>Medical review duration, hrs.</t>
  </si>
  <si>
    <t>0.5 Hrs.</t>
  </si>
  <si>
    <t>Yearly medical hours per WTE</t>
  </si>
  <si>
    <t>15 hrs. weekly</t>
  </si>
  <si>
    <t>Care delivery</t>
  </si>
  <si>
    <t>FEP cases receiving CBTp all treatment, %</t>
  </si>
  <si>
    <t>Number CBTp sessions along treatment</t>
  </si>
  <si>
    <t>CBTp session duration, hrs.</t>
  </si>
  <si>
    <t>1 hr</t>
  </si>
  <si>
    <t>"EIP Online Workforce Calculator" suggests 80% mentioning that it should be the target</t>
  </si>
  <si>
    <t>"EIP Online Workforce Calculator" suggests 25 averaging  the number of 16-20 as per NICE guidelines and 5-9 for complex cases, over 3 years</t>
  </si>
  <si>
    <t>Value suggested by the "EIP Online Workforce Calculator"</t>
  </si>
  <si>
    <t>Number yearly CBTp sessions in 6 months</t>
  </si>
  <si>
    <t>Yearly CBTp hours per WTE</t>
  </si>
  <si>
    <t>15 hrs weekly</t>
  </si>
  <si>
    <t>NonFEP cases receiving CBTp 1st 6 months, %</t>
  </si>
  <si>
    <t>Family Intervention</t>
  </si>
  <si>
    <t>Cases receiving FI, all treatment, %</t>
  </si>
  <si>
    <t>Number FI sessions along treatment</t>
  </si>
  <si>
    <t>FI session duration, hrs.</t>
  </si>
  <si>
    <t>1.5 hrs.</t>
  </si>
  <si>
    <t>Yearly FI hours per WTE</t>
  </si>
  <si>
    <t>"EIP Online Workforce Calculator" suggests this value based on IAPT-SMI reference</t>
  </si>
  <si>
    <t>1. Introduction</t>
  </si>
  <si>
    <t>Population sheet                                                                                                                     Psympatic sheet</t>
  </si>
  <si>
    <t>2. Key input datasets</t>
  </si>
  <si>
    <t>3. Team sheets</t>
  </si>
  <si>
    <t>WORKFORCE PLANNING</t>
  </si>
  <si>
    <t>Alpha</t>
  </si>
  <si>
    <t>3.1 DEMAND PROJECTION</t>
  </si>
  <si>
    <t xml:space="preserve">Needs to be defined based on historical performance of the EIP team. The complexity multipliers define the actual ratio between the statistically predicted cases and the actual cases reported locally, this can be used to account for local context as necessary.
It is suggested that this number should be defined comparing actual performances and the  statistically predicted cases in the past years. </t>
  </si>
  <si>
    <t>3 years is the average confirmed by the 2014 Audit, although there might be wide variation among EIP teams.Assessment for ARMS or Suspected Cases of Psychosis is 4 months; the max value allowed is 36 months</t>
  </si>
  <si>
    <t>3.2 SERVICE DELIVERY PROJECTION</t>
  </si>
  <si>
    <t>3.3 WORKFORCE PLANNING</t>
  </si>
  <si>
    <t>4. Consolidation report</t>
  </si>
  <si>
    <t>Bravo</t>
  </si>
  <si>
    <t>Charlie</t>
  </si>
  <si>
    <t>For each report the sheet provides a summary view of each team and their consolidation at trust level.</t>
  </si>
  <si>
    <t>Early Interventions in Psychosis (EIP): A Mental Health Service Workforce Calculator</t>
  </si>
  <si>
    <t>Specifically, the tool helps to determine the following key metrics to enable workforce planning:
- Potential patient population and caseload, yearly projection up to 2025
- Workforce requirements by role, yearly projection up to 2025
- Workforce budget</t>
  </si>
  <si>
    <t xml:space="preserve">2.1 CORE MODEL
The logic behind the calculation of workforce requirements in this tool is based on the existing "EIP Online Workforce Calculator" (see data and references).  This tool also contains additional embedded data sets and functionalities to enable use by service experts and workforce modellers across the NHS.
The overall structure of the model, showing how the outputs (future workforce requirements) are generated, is depicted below:
</t>
  </si>
  <si>
    <t xml:space="preserve">The second and third modules instead include specific models for the calculation of the required WTE for each role involved in service delivery, both in care coordination and in care delivery . Each model is based on assumptions which are specific to the type of work each role performs. The overview of each model is provided below: </t>
  </si>
  <si>
    <r>
      <t xml:space="preserve">The stages of the model can be shown in  greater detail (see below).  Data points and assumptions used as inputs are depicted in </t>
    </r>
    <r>
      <rPr>
        <b/>
        <sz val="11"/>
        <color rgb="FFF58DFD"/>
        <rFont val="Calibri"/>
        <family val="2"/>
        <scheme val="minor"/>
      </rPr>
      <t>pink</t>
    </r>
    <r>
      <rPr>
        <sz val="11"/>
        <color rgb="FFBE04CC"/>
        <rFont val="Calibri"/>
        <family val="2"/>
        <scheme val="minor"/>
      </rPr>
      <t xml:space="preserve"> </t>
    </r>
    <r>
      <rPr>
        <sz val="11"/>
        <color theme="1"/>
        <rFont val="Calibri"/>
        <family val="2"/>
        <scheme val="minor"/>
      </rPr>
      <t xml:space="preserve">boxes; intermediate and final calculations are represented by </t>
    </r>
    <r>
      <rPr>
        <b/>
        <sz val="11"/>
        <color rgb="FF0070C0"/>
        <rFont val="Calibri"/>
        <family val="2"/>
        <scheme val="minor"/>
      </rPr>
      <t>blue</t>
    </r>
    <r>
      <rPr>
        <sz val="11"/>
        <color theme="1"/>
        <rFont val="Calibri"/>
        <family val="2"/>
        <scheme val="minor"/>
      </rPr>
      <t xml:space="preserve"> arrow boxes. The list of data points and assumptions with appropriate commentary regarding sources, suggested values and warnings are provided separately in the sheet "Data and assumptions" for simplicity.
The first module (Population Demand) helps to determine the potential workload for the EIP service in terms of caseload. The calculation involves 3 stages:</t>
    </r>
  </si>
  <si>
    <r>
      <rPr>
        <b/>
        <sz val="11"/>
        <color theme="1"/>
        <rFont val="Calibri"/>
        <family val="2"/>
        <scheme val="minor"/>
      </rPr>
      <t xml:space="preserve">3. Data and assumptions
</t>
    </r>
    <r>
      <rPr>
        <sz val="11"/>
        <color theme="1"/>
        <rFont val="Calibri"/>
        <family val="2"/>
        <scheme val="minor"/>
      </rPr>
      <t>Please see sheet "Data and assumptions" for the list of datasets and assumptions used.</t>
    </r>
  </si>
  <si>
    <t>Family intervention</t>
  </si>
  <si>
    <t xml:space="preserve">The tool consists of 8 work sheets:
1) A collection of sheets named Team 1..5.  It is on these sheets that the modeller will perform the main calculations for the workforce planning for each EIP team within the trust. The tool allows the modelling of up to 5 EIP teams; these can be then consolidated to provide a Trust level overview
2) Population sheet and PsyMaptic sheet - these two sheets contain large datasets to drive patient demand to the models in Team 1..5. They include respectively the projections of the population by boroughs, age segment / sex and the incidence statistics for First Episode of Psychosis.
3) Consolidation report - this sheet allows the modeller to generate reports that consolidate the models in Team 1..5 to provide a Trust level overview
</t>
  </si>
  <si>
    <t>The following table lists the inputs to the model with supporting commentary; please refer to Introduction section 2.2 for information on how each input fits in to the model.</t>
  </si>
  <si>
    <t>This document will describe how to use the different sections of the tool.  It includes the following 3 sections:
a. Key input datasets
b. Team sheets
c. Consolidation report</t>
  </si>
  <si>
    <t>Before going into the description of the 'Team sheets', we should first consider the two datasets that are external to the models of the Team sheets, namely the Population and Psymaptic sheets.</t>
  </si>
  <si>
    <t>These two sheets contain respectively the population projection by borough and the First Episode of Psychosis incidence statistics; the source for these two datasets is provided in the sheet Data and Assumptions. If necessary, the data contained in the table can be updated or modified by altering the numbers in the orange cells. Any other modification (e.g. adding rows, columns, changing title of the headers) can compromise the functioning of the tool so, unless it is absolutely necessary, changing the data within these sheets is not encouraged.</t>
  </si>
  <si>
    <t xml:space="preserve">As described in the Introduction section, the Team sheets contain the core model for workforce planning. The tool enables  modelling of up to 5 EIP teams and each team can cover up to 5 boroughs.  This has been designed to provide enough flexibility to model the potential configuration of a Trust in London. For example, if a Trust covers 4 boroughs with 3 teams, EIP team Alpha covers boroughs 1 &amp;2, EIP team Bravo covers borough 3 and EIP team Charlie covers borough 4, in this case we could use sheet 'Team 1' as follows: model team Alpha with borough 1/2, sheet Team 2 for for modelling team Bravo with borough 3 and sheet Team 3 for modelling team Charlie with borough 4, as described below. </t>
  </si>
  <si>
    <t xml:space="preserve">We should next consider how to model team Alpha using sheet Team 1 as an example. The first activity we need to do is to provide the name of the team, so that it will be properly linked in the automatic reporting generated by the tool; this can be done by editing cell C4. </t>
  </si>
  <si>
    <t>Once this step is performed we can begin to use the sheet for modelling.</t>
  </si>
  <si>
    <t xml:space="preserve">Each sheet Team has 3 sections: DEMAND PROJECTION, SERVICE DELIVERY PROJECTION and WORKFORCE PLANNING. Each team section can perform calculations based on inputs and assumptions provided by the modeller and provides results over a ten year horizon, from 2015 to 2025.  Years in the past are useful to consider historical performance in comparison with the projections. The inputs to be provided by the modeller are orange; these are the only cells that can be safely edited without compromising the functioning of the tool. </t>
  </si>
  <si>
    <t>This section provides the modelling of the potential patient demand and the related expected caseload; the modeller needs to provide a few inputs as follows:</t>
  </si>
  <si>
    <t>The first input to be provided is to specify which boroughs the sheet covers.  This can be done by editing cells C13,18, 28,23, 28, 33.</t>
  </si>
  <si>
    <t>By clicking in the cells, the tool will provide a drop-down list of boroughs so the modeller can select which borough to include and the tool will automatically populate the data (from the sheet titled 'Population'). To modify the data with different boroughs the modeller should use the same cells and the data will change.  To clear the data just delete the content of the input cell and the corresponding data will be deleted from the table.</t>
  </si>
  <si>
    <t>Based on the above inputs the tool will automatically calculate the Expected Incidence.  This is derived from the sheet Psymaptic and the Expected Cases.</t>
  </si>
  <si>
    <t>To calculate the caseload projection the modeller should provide the further inputs by editing cells with orange background, as shown in the picture below.</t>
  </si>
  <si>
    <t xml:space="preserve">First Episodes of Psychosis (FEPs) and At-Risk Mental States (ARMS) multipliers (rows 95,96) are necessary to calculate the actual acceptances based on the expected statistical cases for the two pathways; where the input is set to 100% it means that the actual cases are expected to be the same number of the expected statistical cases. Nonetheless, this input can be used for different modelling purposes such as modelling a situation where the ARMS pathway is not a provided service (i.e. setting the ARMS multiplier to 0%) or not taking into consideration the projection the past years (i.e. setting all multipliers to 0% for the past years). </t>
  </si>
  <si>
    <t>The average time on caseload (rows 102,103) has to be provided in months (max 36 months). Thje yearly pathway retention (rows 105,106) needs to be provided in percentage points (max value 100%).</t>
  </si>
  <si>
    <t xml:space="preserve">The ongoing caseload (rows 108, 109) has been included in the model to account for an existing caseload to be included in the projection. In fact, an ongoing caseload will affect the future operations for several months after.  It therefore should be accounted for to accurately model future scenarios. The ongoing caseload has to be provided as a figure measured at the beginning of the year to provide correct projections; for this reason when modelling make sure to use the figure reported at the beginning of the current year or the most likely expectation for the beginning of the following year. The inputs provided for the average time on caseload and yearly parthway retention will affect also how the ongoing caseload will change in the following months. </t>
  </si>
  <si>
    <t>This section will help to calculate the workforce requirements based on the demand projection. A separate model is provided for each role or group of roles.  The modeller should provide inputs by editing assumptions in the orange cells although most of the parameters can be left with default values as they represent representing common practice in the EIP services community. The key outputs are marked as Whole Time Equivalents and are highlighted in bold font. Please refer to the Introduction and Data / assumptions sections for an understanding of the nature of the inputs requrested and how they are used in the calculation.</t>
  </si>
  <si>
    <t>This section is a support for the modeller to prepare scenario planning for the workforce by comparing workforce requirements with current baseline, potential workforce plans and corresponding budget. The SERVICE DELIVERY PROJECTION section contains a calculation framework for each role requirement, as shown below.</t>
  </si>
  <si>
    <t xml:space="preserve">You will need to provide inputs in the orange cells; the inputs are roles and average yearly payroll (columns C and D) and WTE for roles by year (colums from G to Q). The inputs allows the model to account for current roles or new roles to be included in the staff in the future. The modeller can check the automatic calculation of Required vs. Planned WTE to check the workforce gap and adjust the planning as necessary. </t>
  </si>
  <si>
    <t>Once the above is done for every role, the modeller can check the consolidated report of the entire team in the summary section at the bottom, as shown below.</t>
  </si>
  <si>
    <t>The section provides a summary of the required WTE, the planned WTE, the budget and the workforce gap.</t>
  </si>
  <si>
    <t>This sheet is provided to consolidate each team's modelling performed in the sheets Team 1..5. The sheet is able to provide 4 different reports, i.e. required WTE, planned WTE, budget and workforce gap. To generate the reports the modeller can select the type of report from the drop down menu in cell 9H.</t>
  </si>
  <si>
    <t>E06000001</t>
  </si>
  <si>
    <t>Hartlepool</t>
  </si>
  <si>
    <t>E06000002</t>
  </si>
  <si>
    <t>Middlesbrough</t>
  </si>
  <si>
    <t>E06000003</t>
  </si>
  <si>
    <t>Redcar and Cleveland</t>
  </si>
  <si>
    <t>E06000004</t>
  </si>
  <si>
    <t>Stockton-on-Tees</t>
  </si>
  <si>
    <t>E06000005</t>
  </si>
  <si>
    <t>Darlington</t>
  </si>
  <si>
    <t>E06000006</t>
  </si>
  <si>
    <t>Halton</t>
  </si>
  <si>
    <t>E06000007</t>
  </si>
  <si>
    <t>Warrington</t>
  </si>
  <si>
    <t>E06000008</t>
  </si>
  <si>
    <t>Blackburn with Darwen</t>
  </si>
  <si>
    <t>E06000009</t>
  </si>
  <si>
    <t>Blackpool</t>
  </si>
  <si>
    <t>E06000010</t>
  </si>
  <si>
    <t>Kingston upon Hull, City of</t>
  </si>
  <si>
    <t>E06000011</t>
  </si>
  <si>
    <t>East Riding of Yorkshire</t>
  </si>
  <si>
    <t>E06000012</t>
  </si>
  <si>
    <t>North East Lincolnshire</t>
  </si>
  <si>
    <t>E06000013</t>
  </si>
  <si>
    <t>North Lincolnshire</t>
  </si>
  <si>
    <t>E06000014</t>
  </si>
  <si>
    <t>York</t>
  </si>
  <si>
    <t>E06000015</t>
  </si>
  <si>
    <t>Derby</t>
  </si>
  <si>
    <t>E06000016</t>
  </si>
  <si>
    <t>Leicester</t>
  </si>
  <si>
    <t>E06000017</t>
  </si>
  <si>
    <t>Rutland</t>
  </si>
  <si>
    <t>E06000018</t>
  </si>
  <si>
    <t>Nottingham</t>
  </si>
  <si>
    <t>E06000019</t>
  </si>
  <si>
    <t>Herefordshire, County of</t>
  </si>
  <si>
    <t>E06000020</t>
  </si>
  <si>
    <t>Telford and Wrekin</t>
  </si>
  <si>
    <t>E06000021</t>
  </si>
  <si>
    <t>Stoke-on-Trent</t>
  </si>
  <si>
    <t>E06000022</t>
  </si>
  <si>
    <t>Bath and North East Somerset</t>
  </si>
  <si>
    <t>E06000023</t>
  </si>
  <si>
    <t>Bristol, City of</t>
  </si>
  <si>
    <t>E06000024</t>
  </si>
  <si>
    <t>North Somerset</t>
  </si>
  <si>
    <t>E06000025</t>
  </si>
  <si>
    <t>South Gloucestershire</t>
  </si>
  <si>
    <t>E06000026</t>
  </si>
  <si>
    <t>Plymouth</t>
  </si>
  <si>
    <t>E06000027</t>
  </si>
  <si>
    <t>Torbay</t>
  </si>
  <si>
    <t>E06000028</t>
  </si>
  <si>
    <t>Bournemouth</t>
  </si>
  <si>
    <t>E06000029</t>
  </si>
  <si>
    <t>Poole</t>
  </si>
  <si>
    <t>E06000030</t>
  </si>
  <si>
    <t>Swindon</t>
  </si>
  <si>
    <t>E06000031</t>
  </si>
  <si>
    <t>Peterborough</t>
  </si>
  <si>
    <t>E06000032</t>
  </si>
  <si>
    <t>Luton</t>
  </si>
  <si>
    <t>E06000033</t>
  </si>
  <si>
    <t>Southend-on-Sea</t>
  </si>
  <si>
    <t>E06000034</t>
  </si>
  <si>
    <t>Thurrock</t>
  </si>
  <si>
    <t>E06000035</t>
  </si>
  <si>
    <t>Medway</t>
  </si>
  <si>
    <t>E06000036</t>
  </si>
  <si>
    <t>Bracknell Forest</t>
  </si>
  <si>
    <t>E06000037</t>
  </si>
  <si>
    <t>West Berkshire</t>
  </si>
  <si>
    <t>E06000038</t>
  </si>
  <si>
    <t>Reading</t>
  </si>
  <si>
    <t>E06000039</t>
  </si>
  <si>
    <t>Slough</t>
  </si>
  <si>
    <t>E06000040</t>
  </si>
  <si>
    <t>Windsor and Maidenhead</t>
  </si>
  <si>
    <t>E06000041</t>
  </si>
  <si>
    <t>Wokingham</t>
  </si>
  <si>
    <t>E06000042</t>
  </si>
  <si>
    <t>Milton Keynes</t>
  </si>
  <si>
    <t>E06000043</t>
  </si>
  <si>
    <t>Brighton and Hove</t>
  </si>
  <si>
    <t>E06000044</t>
  </si>
  <si>
    <t>Portsmouth</t>
  </si>
  <si>
    <t>E06000045</t>
  </si>
  <si>
    <t>Southampton</t>
  </si>
  <si>
    <t>E06000046</t>
  </si>
  <si>
    <t>Isle of Wight</t>
  </si>
  <si>
    <t>E06000047</t>
  </si>
  <si>
    <t>County Durham</t>
  </si>
  <si>
    <t>E06000049</t>
  </si>
  <si>
    <t>Cheshire East</t>
  </si>
  <si>
    <t>E06000050</t>
  </si>
  <si>
    <t>Cheshire West and Chester</t>
  </si>
  <si>
    <t>E06000051</t>
  </si>
  <si>
    <t>Shropshire</t>
  </si>
  <si>
    <t>E06000052</t>
  </si>
  <si>
    <t>Cornwall</t>
  </si>
  <si>
    <t>E06000053</t>
  </si>
  <si>
    <t>Isles of Scilly</t>
  </si>
  <si>
    <t>E06000054</t>
  </si>
  <si>
    <t>Wiltshire</t>
  </si>
  <si>
    <t>E06000055</t>
  </si>
  <si>
    <t>Bedford</t>
  </si>
  <si>
    <t>E06000056</t>
  </si>
  <si>
    <t>Central Bedfordshire</t>
  </si>
  <si>
    <t>E06000057</t>
  </si>
  <si>
    <t>Northumberland</t>
  </si>
  <si>
    <t>E07000004</t>
  </si>
  <si>
    <t>Aylesbury Vale</t>
  </si>
  <si>
    <t>E07000005</t>
  </si>
  <si>
    <t>Chiltern</t>
  </si>
  <si>
    <t>E07000006</t>
  </si>
  <si>
    <t>South Bucks</t>
  </si>
  <si>
    <t>E07000007</t>
  </si>
  <si>
    <t>Wycombe</t>
  </si>
  <si>
    <t>E07000008</t>
  </si>
  <si>
    <t>Cambridge</t>
  </si>
  <si>
    <t>E07000009</t>
  </si>
  <si>
    <t>East Cambridgeshire</t>
  </si>
  <si>
    <t>E07000010</t>
  </si>
  <si>
    <t>Fenland</t>
  </si>
  <si>
    <t>E07000011</t>
  </si>
  <si>
    <t>Huntingdonshire</t>
  </si>
  <si>
    <t>E07000012</t>
  </si>
  <si>
    <t>South Cambridgeshire</t>
  </si>
  <si>
    <t>E07000026</t>
  </si>
  <si>
    <t>Allerdale</t>
  </si>
  <si>
    <t>E07000027</t>
  </si>
  <si>
    <t>Barrow-in-Furness</t>
  </si>
  <si>
    <t>E07000028</t>
  </si>
  <si>
    <t>Carlisle</t>
  </si>
  <si>
    <t>E07000029</t>
  </si>
  <si>
    <t>Copeland</t>
  </si>
  <si>
    <t>E07000030</t>
  </si>
  <si>
    <t>Eden</t>
  </si>
  <si>
    <t>E07000031</t>
  </si>
  <si>
    <t>South Lakeland</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</si>
  <si>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</si>
  <si>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</si>
  <si>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</si>
  <si>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</si>
  <si>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</si>
  <si>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</si>
  <si>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</si>
  <si>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</si>
  <si>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</si>
  <si>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</si>
  <si>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</si>
  <si>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</si>
  <si>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</si>
  <si>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</si>
  <si>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</si>
  <si>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</si>
  <si>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</si>
  <si>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</si>
  <si>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</si>
  <si>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</si>
  <si>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</si>
  <si>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</si>
  <si>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</si>
  <si>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</si>
  <si>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</si>
  <si>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</si>
  <si>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</si>
  <si>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</si>
  <si>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</si>
  <si>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</si>
  <si>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</si>
  <si>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</si>
  <si>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</si>
  <si>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</si>
  <si>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</si>
  <si>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</si>
  <si>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</si>
  <si>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</si>
  <si>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</si>
  <si>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</si>
  <si>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</si>
  <si>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</si>
  <si>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</si>
  <si>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</si>
  <si>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E07000061</t>
  </si>
  <si>
    <t>Eastbourne</t>
  </si>
  <si>
    <t>E07000062</t>
  </si>
  <si>
    <t>Hastings</t>
  </si>
  <si>
    <t>E07000063</t>
  </si>
  <si>
    <t>Lewes</t>
  </si>
  <si>
    <t>E07000064</t>
  </si>
  <si>
    <t>Rother</t>
  </si>
  <si>
    <t>E07000065</t>
  </si>
  <si>
    <t>Wealden</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</si>
  <si>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</si>
  <si>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</si>
  <si>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</si>
  <si>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</si>
  <si>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</si>
  <si>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</si>
  <si>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</si>
  <si>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</si>
  <si>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</si>
  <si>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</si>
  <si>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</si>
  <si>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</si>
  <si>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</si>
  <si>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</si>
  <si>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</si>
  <si>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</si>
  <si>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</si>
  <si>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</si>
  <si>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</si>
  <si>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</si>
  <si>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</si>
  <si>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</si>
  <si>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</si>
  <si>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</si>
  <si>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E07000078</t>
  </si>
  <si>
    <t>Cheltenham</t>
  </si>
  <si>
    <t>E07000079</t>
  </si>
  <si>
    <t>Cotswold</t>
  </si>
  <si>
    <t>E07000080</t>
  </si>
  <si>
    <t>Forest of Dean</t>
  </si>
  <si>
    <t>E07000081</t>
  </si>
  <si>
    <t>Gloucester</t>
  </si>
  <si>
    <t>E07000082</t>
  </si>
  <si>
    <t>Stroud</t>
  </si>
  <si>
    <t>E07000083</t>
  </si>
  <si>
    <t>Tewkesbury</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</si>
  <si>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</si>
  <si>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</si>
  <si>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</si>
  <si>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</si>
  <si>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</si>
  <si>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</si>
  <si>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</si>
  <si>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</si>
  <si>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</si>
  <si>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</si>
  <si>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</si>
  <si>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</si>
  <si>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</si>
  <si>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</si>
  <si>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</si>
  <si>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</si>
  <si>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</si>
  <si>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</si>
  <si>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</si>
  <si>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</si>
  <si>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</si>
  <si>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</si>
  <si>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E07000095</t>
  </si>
  <si>
    <t>Broxbourne</t>
  </si>
  <si>
    <t>E07000096</t>
  </si>
  <si>
    <t>Dacorum</t>
  </si>
  <si>
    <t>E07000098</t>
  </si>
  <si>
    <t>Hertsmere</t>
  </si>
  <si>
    <t>E07000099</t>
  </si>
  <si>
    <t>North Hertfordshire</t>
  </si>
  <si>
    <t>E07000102</t>
  </si>
  <si>
    <t>Three Rivers</t>
  </si>
  <si>
    <t>E07000103</t>
  </si>
  <si>
    <t>Watford</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</si>
  <si>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</si>
  <si>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</si>
  <si>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</si>
  <si>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</si>
  <si>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</si>
  <si>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</si>
  <si>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</si>
  <si>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</si>
  <si>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</si>
  <si>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</si>
  <si>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</si>
  <si>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</si>
  <si>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</si>
  <si>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</si>
  <si>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</si>
  <si>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</si>
  <si>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</si>
  <si>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</si>
  <si>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</si>
  <si>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</si>
  <si>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</si>
  <si>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</si>
  <si>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</si>
  <si>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</si>
  <si>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</si>
  <si>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</si>
  <si>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</si>
  <si>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</si>
  <si>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</si>
  <si>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</si>
  <si>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</si>
  <si>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</si>
  <si>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</si>
  <si>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</si>
  <si>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</si>
  <si>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</si>
  <si>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</si>
  <si>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</si>
  <si>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</si>
  <si>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</si>
  <si>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</si>
  <si>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</si>
  <si>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</si>
  <si>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</si>
  <si>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</si>
  <si>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</si>
  <si>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</si>
  <si>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</si>
  <si>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</si>
  <si>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</si>
  <si>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</si>
  <si>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</si>
  <si>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</si>
  <si>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</si>
  <si>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</si>
  <si>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</si>
  <si>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</si>
  <si>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</si>
  <si>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</si>
  <si>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</si>
  <si>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</si>
  <si>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</si>
  <si>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</si>
  <si>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</si>
  <si>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</si>
  <si>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</si>
  <si>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</si>
  <si>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</si>
  <si>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</si>
  <si>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</si>
  <si>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</si>
  <si>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</si>
  <si>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</si>
  <si>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</si>
  <si>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</si>
  <si>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</si>
  <si>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</si>
  <si>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</si>
  <si>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</si>
  <si>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</si>
  <si>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</si>
  <si>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</si>
  <si>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</si>
  <si>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</si>
  <si>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</si>
  <si>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</si>
  <si>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</si>
  <si>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</si>
  <si>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</si>
  <si>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</si>
  <si>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</si>
  <si>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</si>
  <si>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</si>
  <si>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</si>
  <si>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</si>
  <si>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</si>
  <si>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</si>
  <si>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</si>
  <si>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</si>
  <si>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</si>
  <si>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</si>
  <si>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</si>
  <si>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</si>
  <si>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</si>
  <si>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E07000163</t>
  </si>
  <si>
    <t>Craven</t>
  </si>
  <si>
    <t>E07000164</t>
  </si>
  <si>
    <t>Hambleton</t>
  </si>
  <si>
    <t>E07000165</t>
  </si>
  <si>
    <t>Harrogate</t>
  </si>
  <si>
    <t>E07000166</t>
  </si>
  <si>
    <t>Richmondshire</t>
  </si>
  <si>
    <t>E07000167</t>
  </si>
  <si>
    <t>Ryedale</t>
  </si>
  <si>
    <t>E07000168</t>
  </si>
  <si>
    <t>Scarborough</t>
  </si>
  <si>
    <t>E07000169</t>
  </si>
  <si>
    <t>Selby</t>
  </si>
  <si>
    <t>E07000170</t>
  </si>
  <si>
    <t>Ashfield</t>
  </si>
  <si>
    <t>E07000171</t>
  </si>
  <si>
    <t>Bassetlaw</t>
  </si>
  <si>
    <t>E07000172</t>
  </si>
  <si>
    <t>Broxtowe</t>
  </si>
  <si>
    <t>E07000173</t>
  </si>
  <si>
    <t>Gedling</t>
  </si>
  <si>
    <t>E07000174</t>
  </si>
  <si>
    <t>Mansfield</t>
  </si>
  <si>
    <t>E07000175</t>
  </si>
  <si>
    <t>Newark and Sherwood</t>
  </si>
  <si>
    <t>E07000176</t>
  </si>
  <si>
    <t>Rushcliffe</t>
  </si>
  <si>
    <t>E07000177</t>
  </si>
  <si>
    <t>Cherwell</t>
  </si>
  <si>
    <t>E07000178</t>
  </si>
  <si>
    <t>Oxford</t>
  </si>
  <si>
    <t>E07000179</t>
  </si>
  <si>
    <t>South Oxfordshire</t>
  </si>
  <si>
    <t>E07000180</t>
  </si>
  <si>
    <t>Vale of White Horse</t>
  </si>
  <si>
    <t>E07000181</t>
  </si>
  <si>
    <t>West Oxfordshire</t>
  </si>
  <si>
    <t>E07000187</t>
  </si>
  <si>
    <t>Mendip</t>
  </si>
  <si>
    <t>E07000188</t>
  </si>
  <si>
    <t>Sedgemoor</t>
  </si>
  <si>
    <t>E07000189</t>
  </si>
  <si>
    <t>South Somerset</t>
  </si>
  <si>
    <t>E07000190</t>
  </si>
  <si>
    <t>Taunton Deane</t>
  </si>
  <si>
    <t>E07000191</t>
  </si>
  <si>
    <t>West Somerset</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</si>
  <si>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</si>
  <si>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</si>
  <si>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</si>
  <si>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</si>
  <si>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</si>
  <si>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</si>
  <si>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</si>
  <si>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</si>
  <si>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</si>
  <si>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</si>
  <si>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</si>
  <si>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</si>
  <si>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</si>
  <si>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</si>
  <si>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</si>
  <si>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</si>
  <si>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E07000200</t>
  </si>
  <si>
    <t>Babergh</t>
  </si>
  <si>
    <t>E07000201</t>
  </si>
  <si>
    <t>Forest Heath</t>
  </si>
  <si>
    <t>E07000202</t>
  </si>
  <si>
    <t>Ipswich</t>
  </si>
  <si>
    <t>E07000203</t>
  </si>
  <si>
    <t>Mid Suffolk</t>
  </si>
  <si>
    <t>E07000204</t>
  </si>
  <si>
    <t>St Edmundsbury</t>
  </si>
  <si>
    <t>E07000205</t>
  </si>
  <si>
    <t>Suffolk Coastal</t>
  </si>
  <si>
    <t>E07000206</t>
  </si>
  <si>
    <t>Waveney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</si>
  <si>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</si>
  <si>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</si>
  <si>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</si>
  <si>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</si>
  <si>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</si>
  <si>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</si>
  <si>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</si>
  <si>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</si>
  <si>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</si>
  <si>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</si>
  <si>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</si>
  <si>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</si>
  <si>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</si>
  <si>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</si>
  <si>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</si>
  <si>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</si>
  <si>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</si>
  <si>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</si>
  <si>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</si>
  <si>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</si>
  <si>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</si>
  <si>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</si>
  <si>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E07000218</t>
  </si>
  <si>
    <t>North Warwickshire</t>
  </si>
  <si>
    <t>E07000219</t>
  </si>
  <si>
    <t>Nuneaton and Bedworth</t>
  </si>
  <si>
    <t>E07000220</t>
  </si>
  <si>
    <t>Rugby</t>
  </si>
  <si>
    <t>E07000221</t>
  </si>
  <si>
    <t>Stratford-on-Avon</t>
  </si>
  <si>
    <t>E07000222</t>
  </si>
  <si>
    <t>Warwick</t>
  </si>
  <si>
    <t>E07000223</t>
  </si>
  <si>
    <t>Adur</t>
  </si>
  <si>
    <t>E07000224</t>
  </si>
  <si>
    <t>Arun</t>
  </si>
  <si>
    <t>E07000225</t>
  </si>
  <si>
    <t>Chichester</t>
  </si>
  <si>
    <t>E07000226</t>
  </si>
  <si>
    <t>Crawley</t>
  </si>
  <si>
    <t>E07000227</t>
  </si>
  <si>
    <t>Horsham</t>
  </si>
  <si>
    <t>E07000228</t>
  </si>
  <si>
    <t>Mid Sussex</t>
  </si>
  <si>
    <t>E07000229</t>
  </si>
  <si>
    <t>Worthing</t>
  </si>
  <si>
    <t>E07000234</t>
  </si>
  <si>
    <t>Bromsgrove</t>
  </si>
  <si>
    <t>E07000235</t>
  </si>
  <si>
    <t>Malvern Hills</t>
  </si>
  <si>
    <t>E07000236</t>
  </si>
  <si>
    <t>Redditch</t>
  </si>
  <si>
    <t>E07000237</t>
  </si>
  <si>
    <t>Worcester</t>
  </si>
  <si>
    <t>E07000238</t>
  </si>
  <si>
    <t>Wychavon</t>
  </si>
  <si>
    <t>E07000239</t>
  </si>
  <si>
    <t>Wyre Forest</t>
  </si>
  <si>
    <t>E07000240</t>
  </si>
  <si>
    <t>St Albans</t>
  </si>
  <si>
    <t>E07000241</t>
  </si>
  <si>
    <t>Welwyn Hatfield</t>
  </si>
  <si>
    <t>E07000242</t>
  </si>
  <si>
    <t>East Hertfordshire</t>
  </si>
  <si>
    <t>E07000243</t>
  </si>
  <si>
    <t>Stevenage</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</si>
  <si>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</si>
  <si>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</si>
  <si>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</si>
  <si>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</si>
  <si>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</si>
  <si>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</si>
  <si>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</si>
  <si>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</si>
  <si>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</si>
  <si>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</si>
  <si>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</si>
  <si>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</si>
  <si>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</si>
  <si>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</si>
  <si>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</si>
  <si>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</si>
  <si>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</si>
  <si>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</si>
  <si>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</si>
  <si>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</si>
  <si>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E08000011</t>
  </si>
  <si>
    <t>Knowsley</t>
  </si>
  <si>
    <t>E08000012</t>
  </si>
  <si>
    <t>Liverpool</t>
  </si>
  <si>
    <t>E08000013</t>
  </si>
  <si>
    <t>St. Helens</t>
  </si>
  <si>
    <t>E08000014</t>
  </si>
  <si>
    <t>Sefton</t>
  </si>
  <si>
    <t>E08000015</t>
  </si>
  <si>
    <t>Wirral</t>
  </si>
  <si>
    <t>E08000016</t>
  </si>
  <si>
    <t>Barnsley</t>
  </si>
  <si>
    <t>E08000017</t>
  </si>
  <si>
    <t>Doncaster</t>
  </si>
  <si>
    <t>E08000018</t>
  </si>
  <si>
    <t>Rotherham</t>
  </si>
  <si>
    <t>E08000019</t>
  </si>
  <si>
    <t>Sheffield</t>
  </si>
  <si>
    <t>E08000021</t>
  </si>
  <si>
    <t>Newcastle upon Tyne</t>
  </si>
  <si>
    <t>E08000022</t>
  </si>
  <si>
    <t>North Tyneside</t>
  </si>
  <si>
    <t>E08000023</t>
  </si>
  <si>
    <t>South Tyneside</t>
  </si>
  <si>
    <t>E08000024</t>
  </si>
  <si>
    <t>Sunderland</t>
  </si>
  <si>
    <t>E08000025</t>
  </si>
  <si>
    <t>Birmingham</t>
  </si>
  <si>
    <t>E08000026</t>
  </si>
  <si>
    <t>Coventry</t>
  </si>
  <si>
    <t>E08000027</t>
  </si>
  <si>
    <t>Dudley</t>
  </si>
  <si>
    <t>E08000028</t>
  </si>
  <si>
    <t>Sandwell</t>
  </si>
  <si>
    <t>E08000029</t>
  </si>
  <si>
    <t>Solihull</t>
  </si>
  <si>
    <t>E08000030</t>
  </si>
  <si>
    <t>Walsall</t>
  </si>
  <si>
    <t>E08000031</t>
  </si>
  <si>
    <t>Wolverhampton</t>
  </si>
  <si>
    <t>E08000032</t>
  </si>
  <si>
    <t>Bradford</t>
  </si>
  <si>
    <t>E08000033</t>
  </si>
  <si>
    <t>Calderdale</t>
  </si>
  <si>
    <t>E08000034</t>
  </si>
  <si>
    <t>Kirklees</t>
  </si>
  <si>
    <t>E08000035</t>
  </si>
  <si>
    <t>Leeds</t>
  </si>
  <si>
    <t>E08000036</t>
  </si>
  <si>
    <t>Wakefield</t>
  </si>
  <si>
    <t>E08000037</t>
  </si>
  <si>
    <t>Gateshead</t>
  </si>
  <si>
    <t>E06000048</t>
  </si>
  <si>
    <t>E08000020</t>
  </si>
  <si>
    <t>E10000002</t>
  </si>
  <si>
    <t>Buckinghamshire</t>
  </si>
  <si>
    <t>E10000003</t>
  </si>
  <si>
    <t>Cambridgeshire</t>
  </si>
  <si>
    <t>E10000006</t>
  </si>
  <si>
    <t>Cumbria</t>
  </si>
  <si>
    <t>E10000007</t>
  </si>
  <si>
    <t>Derbyshire</t>
  </si>
  <si>
    <t>E10000008</t>
  </si>
  <si>
    <t>Devon</t>
  </si>
  <si>
    <t>E10000009</t>
  </si>
  <si>
    <t>Dorset</t>
  </si>
  <si>
    <t>E10000011</t>
  </si>
  <si>
    <t>East Sussex</t>
  </si>
  <si>
    <t>E10000012</t>
  </si>
  <si>
    <t>Essex</t>
  </si>
  <si>
    <t>E10000013</t>
  </si>
  <si>
    <t>Gloucestershire</t>
  </si>
  <si>
    <t>E10000014</t>
  </si>
  <si>
    <t>Hampshire</t>
  </si>
  <si>
    <t>E10000015</t>
  </si>
  <si>
    <t>Hertfordshire</t>
  </si>
  <si>
    <t>E10000016</t>
  </si>
  <si>
    <t>Kent</t>
  </si>
  <si>
    <t>E10000017</t>
  </si>
  <si>
    <t>Lancashire</t>
  </si>
  <si>
    <t>E10000018</t>
  </si>
  <si>
    <t>Leicestershire</t>
  </si>
  <si>
    <t>E10000019</t>
  </si>
  <si>
    <t>Lincolnshire</t>
  </si>
  <si>
    <t>E10000020</t>
  </si>
  <si>
    <t>Norfolk</t>
  </si>
  <si>
    <t>E10000021</t>
  </si>
  <si>
    <t>Northamptonshire</t>
  </si>
  <si>
    <t>E10000023</t>
  </si>
  <si>
    <t>North Yorkshire</t>
  </si>
  <si>
    <t>E10000024</t>
  </si>
  <si>
    <t>Nottinghamshire</t>
  </si>
  <si>
    <t>E10000025</t>
  </si>
  <si>
    <t>Oxfordshire</t>
  </si>
  <si>
    <t>E10000027</t>
  </si>
  <si>
    <t>Somerset</t>
  </si>
  <si>
    <t>E10000028</t>
  </si>
  <si>
    <t>Staffordshire</t>
  </si>
  <si>
    <t>E10000029</t>
  </si>
  <si>
    <t>Suffolk</t>
  </si>
  <si>
    <t>E10000030</t>
  </si>
  <si>
    <t>Surrey</t>
  </si>
  <si>
    <t>E10000031</t>
  </si>
  <si>
    <t>Warwickshire</t>
  </si>
  <si>
    <t>E10000032</t>
  </si>
  <si>
    <t>West Sussex</t>
  </si>
  <si>
    <t>E10000034</t>
  </si>
  <si>
    <t>Worcestershire</t>
  </si>
  <si>
    <t>Hartlepool  of which men 14-35</t>
  </si>
  <si>
    <t>Hartlepool  of which women 14-35</t>
  </si>
  <si>
    <t>Hartlepool  of which men 36-65</t>
  </si>
  <si>
    <t>Hartlepool  of which women 36-65</t>
  </si>
  <si>
    <t>Middlesbrough  of which men 14-35</t>
  </si>
  <si>
    <t>Middlesbrough  of which women 14-35</t>
  </si>
  <si>
    <t>Middlesbrough  of which men 36-65</t>
  </si>
  <si>
    <t>Middlesbrough  of which women 36-65</t>
  </si>
  <si>
    <t>Redcar and Cleveland  of which men 14-35</t>
  </si>
  <si>
    <t>Redcar and Cleveland  of which women 14-35</t>
  </si>
  <si>
    <t>Redcar and Cleveland  of which men 36-65</t>
  </si>
  <si>
    <t>Redcar and Cleveland  of which women 36-65</t>
  </si>
  <si>
    <t>Stockton-on-Tees  of which men 14-35</t>
  </si>
  <si>
    <t>Stockton-on-Tees  of which women 14-35</t>
  </si>
  <si>
    <t>Stockton-on-Tees  of which men 36-65</t>
  </si>
  <si>
    <t>Stockton-on-Tees  of which women 36-65</t>
  </si>
  <si>
    <t>Darlington  of which men 14-35</t>
  </si>
  <si>
    <t>Darlington  of which women 14-35</t>
  </si>
  <si>
    <t>Darlington  of which men 36-65</t>
  </si>
  <si>
    <t>Darlington  of which women 36-65</t>
  </si>
  <si>
    <t>Halton  of which men 14-35</t>
  </si>
  <si>
    <t>Halton  of which women 14-35</t>
  </si>
  <si>
    <t>Halton  of which men 36-65</t>
  </si>
  <si>
    <t>Halton  of which women 36-65</t>
  </si>
  <si>
    <t>Warrington  of which men 14-35</t>
  </si>
  <si>
    <t>Warrington  of which women 14-35</t>
  </si>
  <si>
    <t>Warrington  of which men 36-65</t>
  </si>
  <si>
    <t>Warrington  of which women 36-65</t>
  </si>
  <si>
    <t>Blackburn with Darwen  of which men 14-35</t>
  </si>
  <si>
    <t>Blackburn with Darwen  of which women 14-35</t>
  </si>
  <si>
    <t>Blackburn with Darwen  of which men 36-65</t>
  </si>
  <si>
    <t>Blackburn with Darwen  of which women 36-65</t>
  </si>
  <si>
    <t>Blackpool  of which men 14-35</t>
  </si>
  <si>
    <t>Blackpool  of which women 14-35</t>
  </si>
  <si>
    <t>Blackpool  of which men 36-65</t>
  </si>
  <si>
    <t>Blackpool  of which women 36-65</t>
  </si>
  <si>
    <t>Kingston upon Hull, City of  of which men 14-35</t>
  </si>
  <si>
    <t>Kingston upon Hull, City of  of which women 14-35</t>
  </si>
  <si>
    <t>Kingston upon Hull, City of  of which men 36-65</t>
  </si>
  <si>
    <t>Kingston upon Hull, City of  of which women 36-65</t>
  </si>
  <si>
    <t>East Riding of Yorkshire  of which men 14-35</t>
  </si>
  <si>
    <t>East Riding of Yorkshire  of which women 14-35</t>
  </si>
  <si>
    <t>East Riding of Yorkshire  of which men 36-65</t>
  </si>
  <si>
    <t>East Riding of Yorkshire  of which women 36-65</t>
  </si>
  <si>
    <t>North East Lincolnshire  of which men 14-35</t>
  </si>
  <si>
    <t>North East Lincolnshire  of which women 14-35</t>
  </si>
  <si>
    <t>North East Lincolnshire  of which men 36-65</t>
  </si>
  <si>
    <t>North East Lincolnshire  of which women 36-65</t>
  </si>
  <si>
    <t>North Lincolnshire  of which men 14-35</t>
  </si>
  <si>
    <t>North Lincolnshire  of which women 14-35</t>
  </si>
  <si>
    <t>North Lincolnshire  of which men 36-65</t>
  </si>
  <si>
    <t>North Lincolnshire  of which women 36-65</t>
  </si>
  <si>
    <t>York  of which men 14-35</t>
  </si>
  <si>
    <t>York  of which women 14-35</t>
  </si>
  <si>
    <t>York  of which men 36-65</t>
  </si>
  <si>
    <t>York  of which women 36-65</t>
  </si>
  <si>
    <t>Derby  of which men 14-35</t>
  </si>
  <si>
    <t>Derby  of which women 14-35</t>
  </si>
  <si>
    <t>Derby  of which men 36-65</t>
  </si>
  <si>
    <t>Derby  of which women 36-65</t>
  </si>
  <si>
    <t>Leicester  of which men 14-35</t>
  </si>
  <si>
    <t>Leicester  of which women 14-35</t>
  </si>
  <si>
    <t>Leicester  of which men 36-65</t>
  </si>
  <si>
    <t>Leicester  of which women 36-65</t>
  </si>
  <si>
    <t>Rutland  of which men 14-35</t>
  </si>
  <si>
    <t>Rutland  of which women 14-35</t>
  </si>
  <si>
    <t>Rutland  of which men 36-65</t>
  </si>
  <si>
    <t>Rutland  of which women 36-65</t>
  </si>
  <si>
    <t>Nottingham  of which men 14-35</t>
  </si>
  <si>
    <t>Nottingham  of which women 14-35</t>
  </si>
  <si>
    <t>Nottingham  of which men 36-65</t>
  </si>
  <si>
    <t>Nottingham  of which women 36-65</t>
  </si>
  <si>
    <t>Herefordshire, County of  of which men 14-35</t>
  </si>
  <si>
    <t>Herefordshire, County of  of which women 14-35</t>
  </si>
  <si>
    <t>Herefordshire, County of  of which men 36-65</t>
  </si>
  <si>
    <t>Herefordshire, County of  of which women 36-65</t>
  </si>
  <si>
    <t>Telford and Wrekin  of which men 14-35</t>
  </si>
  <si>
    <t>Telford and Wrekin  of which women 14-35</t>
  </si>
  <si>
    <t>Telford and Wrekin  of which men 36-65</t>
  </si>
  <si>
    <t>Telford and Wrekin  of which women 36-65</t>
  </si>
  <si>
    <t>Stoke-on-Trent  of which men 14-35</t>
  </si>
  <si>
    <t>Stoke-on-Trent  of which women 14-35</t>
  </si>
  <si>
    <t>Stoke-on-Trent  of which men 36-65</t>
  </si>
  <si>
    <t>Stoke-on-Trent  of which women 36-65</t>
  </si>
  <si>
    <t>Bath and North East Somerset  of which men 14-35</t>
  </si>
  <si>
    <t>Bath and North East Somerset  of which women 14-35</t>
  </si>
  <si>
    <t>Bath and North East Somerset  of which men 36-65</t>
  </si>
  <si>
    <t>Bath and North East Somerset  of which women 36-65</t>
  </si>
  <si>
    <t>Bristol, City of  of which men 14-35</t>
  </si>
  <si>
    <t>Bristol, City of  of which women 14-35</t>
  </si>
  <si>
    <t>Bristol, City of  of which men 36-65</t>
  </si>
  <si>
    <t>Bristol, City of  of which women 36-65</t>
  </si>
  <si>
    <t>North Somerset  of which men 14-35</t>
  </si>
  <si>
    <t>North Somerset  of which women 14-35</t>
  </si>
  <si>
    <t>North Somerset  of which men 36-65</t>
  </si>
  <si>
    <t>North Somerset  of which women 36-65</t>
  </si>
  <si>
    <t>South Gloucestershire  of which men 14-35</t>
  </si>
  <si>
    <t>South Gloucestershire  of which women 14-35</t>
  </si>
  <si>
    <t>South Gloucestershire  of which men 36-65</t>
  </si>
  <si>
    <t>South Gloucestershire  of which women 36-65</t>
  </si>
  <si>
    <t>Plymouth  of which men 14-35</t>
  </si>
  <si>
    <t>Plymouth  of which women 14-35</t>
  </si>
  <si>
    <t>Plymouth  of which men 36-65</t>
  </si>
  <si>
    <t>Plymouth  of which women 36-65</t>
  </si>
  <si>
    <t>Torbay  of which men 14-35</t>
  </si>
  <si>
    <t>Torbay  of which women 14-35</t>
  </si>
  <si>
    <t>Torbay  of which men 36-65</t>
  </si>
  <si>
    <t>Torbay  of which women 36-65</t>
  </si>
  <si>
    <t>Bournemouth  of which men 14-35</t>
  </si>
  <si>
    <t>Bournemouth  of which women 14-35</t>
  </si>
  <si>
    <t>Bournemouth  of which men 36-65</t>
  </si>
  <si>
    <t>Bournemouth  of which women 36-65</t>
  </si>
  <si>
    <t>Poole  of which men 14-35</t>
  </si>
  <si>
    <t>Poole  of which women 14-35</t>
  </si>
  <si>
    <t>Poole  of which men 36-65</t>
  </si>
  <si>
    <t>Poole  of which women 36-65</t>
  </si>
  <si>
    <t>Swindon  of which men 14-35</t>
  </si>
  <si>
    <t>Swindon  of which women 14-35</t>
  </si>
  <si>
    <t>Swindon  of which men 36-65</t>
  </si>
  <si>
    <t>Swindon  of which women 36-65</t>
  </si>
  <si>
    <t>Peterborough  of which men 14-35</t>
  </si>
  <si>
    <t>Peterborough  of which women 14-35</t>
  </si>
  <si>
    <t>Peterborough  of which men 36-65</t>
  </si>
  <si>
    <t>Peterborough  of which women 36-65</t>
  </si>
  <si>
    <t>Luton  of which men 14-35</t>
  </si>
  <si>
    <t>Luton  of which women 14-35</t>
  </si>
  <si>
    <t>Luton  of which men 36-65</t>
  </si>
  <si>
    <t>Luton  of which women 36-65</t>
  </si>
  <si>
    <t>Southend-on-Sea  of which men 14-35</t>
  </si>
  <si>
    <t>Southend-on-Sea  of which women 14-35</t>
  </si>
  <si>
    <t>Southend-on-Sea  of which men 36-65</t>
  </si>
  <si>
    <t>Southend-on-Sea  of which women 36-65</t>
  </si>
  <si>
    <t>Thurrock  of which men 14-35</t>
  </si>
  <si>
    <t>Thurrock  of which women 14-35</t>
  </si>
  <si>
    <t>Thurrock  of which men 36-65</t>
  </si>
  <si>
    <t>Thurrock  of which women 36-65</t>
  </si>
  <si>
    <t>Medway  of which men 14-35</t>
  </si>
  <si>
    <t>Medway  of which women 14-35</t>
  </si>
  <si>
    <t>Medway  of which men 36-65</t>
  </si>
  <si>
    <t>Medway  of which women 36-65</t>
  </si>
  <si>
    <t>Bracknell Forest  of which men 14-35</t>
  </si>
  <si>
    <t>Bracknell Forest  of which women 14-35</t>
  </si>
  <si>
    <t>Bracknell Forest  of which men 36-65</t>
  </si>
  <si>
    <t>Bracknell Forest  of which women 36-65</t>
  </si>
  <si>
    <t>West Berkshire  of which men 14-35</t>
  </si>
  <si>
    <t>West Berkshire  of which women 14-35</t>
  </si>
  <si>
    <t>West Berkshire  of which men 36-65</t>
  </si>
  <si>
    <t>West Berkshire  of which women 36-65</t>
  </si>
  <si>
    <t>Reading  of which men 14-35</t>
  </si>
  <si>
    <t>Reading  of which women 14-35</t>
  </si>
  <si>
    <t>Reading  of which men 36-65</t>
  </si>
  <si>
    <t>Reading  of which women 36-65</t>
  </si>
  <si>
    <t>Slough  of which men 14-35</t>
  </si>
  <si>
    <t>Slough  of which women 14-35</t>
  </si>
  <si>
    <t>Slough  of which men 36-65</t>
  </si>
  <si>
    <t>Slough  of which women 36-65</t>
  </si>
  <si>
    <t>Windsor and Maidenhead  of which men 14-35</t>
  </si>
  <si>
    <t>Windsor and Maidenhead  of which women 14-35</t>
  </si>
  <si>
    <t>Windsor and Maidenhead  of which men 36-65</t>
  </si>
  <si>
    <t>Windsor and Maidenhead  of which women 36-65</t>
  </si>
  <si>
    <t>Wokingham  of which men 14-35</t>
  </si>
  <si>
    <t>Wokingham  of which women 14-35</t>
  </si>
  <si>
    <t>Wokingham  of which men 36-65</t>
  </si>
  <si>
    <t>Wokingham  of which women 36-65</t>
  </si>
  <si>
    <t>Milton Keynes  of which men 14-35</t>
  </si>
  <si>
    <t>Milton Keynes  of which women 14-35</t>
  </si>
  <si>
    <t>Milton Keynes  of which men 36-65</t>
  </si>
  <si>
    <t>Milton Keynes  of which women 36-65</t>
  </si>
  <si>
    <t>Brighton and Hove  of which men 14-35</t>
  </si>
  <si>
    <t>Brighton and Hove  of which women 14-35</t>
  </si>
  <si>
    <t>Brighton and Hove  of which men 36-65</t>
  </si>
  <si>
    <t>Brighton and Hove  of which women 36-65</t>
  </si>
  <si>
    <t>Portsmouth  of which men 14-35</t>
  </si>
  <si>
    <t>Portsmouth  of which women 14-35</t>
  </si>
  <si>
    <t>Portsmouth  of which men 36-65</t>
  </si>
  <si>
    <t>Portsmouth  of which women 36-65</t>
  </si>
  <si>
    <t>Southampton  of which men 14-35</t>
  </si>
  <si>
    <t>Southampton  of which women 14-35</t>
  </si>
  <si>
    <t>Southampton  of which men 36-65</t>
  </si>
  <si>
    <t>Southampton  of which women 36-65</t>
  </si>
  <si>
    <t>Isle of Wight  of which men 14-35</t>
  </si>
  <si>
    <t>Isle of Wight  of which women 14-35</t>
  </si>
  <si>
    <t>Isle of Wight  of which men 36-65</t>
  </si>
  <si>
    <t>Isle of Wight  of which women 36-65</t>
  </si>
  <si>
    <t>County Durham  of which men 14-35</t>
  </si>
  <si>
    <t>County Durham  of which women 14-35</t>
  </si>
  <si>
    <t>County Durham  of which men 36-65</t>
  </si>
  <si>
    <t>County Durham  of which women 36-65</t>
  </si>
  <si>
    <t>Cheshire East  of which men 14-35</t>
  </si>
  <si>
    <t>Cheshire East  of which women 14-35</t>
  </si>
  <si>
    <t>Cheshire East  of which men 36-65</t>
  </si>
  <si>
    <t>Cheshire East  of which women 36-65</t>
  </si>
  <si>
    <t>Cheshire West and Chester  of which men 14-35</t>
  </si>
  <si>
    <t>Cheshire West and Chester  of which women 14-35</t>
  </si>
  <si>
    <t>Cheshire West and Chester  of which men 36-65</t>
  </si>
  <si>
    <t>Cheshire West and Chester  of which women 36-65</t>
  </si>
  <si>
    <t>Shropshire  of which men 14-35</t>
  </si>
  <si>
    <t>Shropshire  of which women 14-35</t>
  </si>
  <si>
    <t>Shropshire  of which men 36-65</t>
  </si>
  <si>
    <t>Shropshire  of which women 36-65</t>
  </si>
  <si>
    <t>Cornwall  of which men 14-35</t>
  </si>
  <si>
    <t>Cornwall  of which women 14-35</t>
  </si>
  <si>
    <t>Cornwall  of which men 36-65</t>
  </si>
  <si>
    <t>Cornwall  of which women 36-65</t>
  </si>
  <si>
    <t>Isles of Scilly  of which men 14-35</t>
  </si>
  <si>
    <t>Isles of Scilly  of which women 14-35</t>
  </si>
  <si>
    <t>Isles of Scilly  of which men 36-65</t>
  </si>
  <si>
    <t>Isles of Scilly  of which women 36-65</t>
  </si>
  <si>
    <t>Wiltshire  of which men 14-35</t>
  </si>
  <si>
    <t>Wiltshire  of which women 14-35</t>
  </si>
  <si>
    <t>Wiltshire  of which men 36-65</t>
  </si>
  <si>
    <t>Wiltshire  of which women 36-65</t>
  </si>
  <si>
    <t>Bedford  of which men 14-35</t>
  </si>
  <si>
    <t>Bedford  of which women 14-35</t>
  </si>
  <si>
    <t>Bedford  of which men 36-65</t>
  </si>
  <si>
    <t>Bedford  of which women 36-65</t>
  </si>
  <si>
    <t>Central Bedfordshire  of which men 14-35</t>
  </si>
  <si>
    <t>Central Bedfordshire  of which women 14-35</t>
  </si>
  <si>
    <t>Central Bedfordshire  of which men 36-65</t>
  </si>
  <si>
    <t>Central Bedfordshire  of which women 36-65</t>
  </si>
  <si>
    <t>Northumberland  of which men 14-35</t>
  </si>
  <si>
    <t>Northumberland  of which women 14-35</t>
  </si>
  <si>
    <t>Northumberland  of which men 36-65</t>
  </si>
  <si>
    <t>Northumberland  of which women 36-65</t>
  </si>
  <si>
    <t>Aylesbury Vale  of which men 14-35</t>
  </si>
  <si>
    <t>Aylesbury Vale  of which women 14-35</t>
  </si>
  <si>
    <t>Aylesbury Vale  of which men 36-65</t>
  </si>
  <si>
    <t>Aylesbury Vale  of which women 36-65</t>
  </si>
  <si>
    <t>Chiltern  of which men 14-35</t>
  </si>
  <si>
    <t>Chiltern  of which women 14-35</t>
  </si>
  <si>
    <t>Chiltern  of which men 36-65</t>
  </si>
  <si>
    <t>Chiltern  of which women 36-65</t>
  </si>
  <si>
    <t>South Bucks  of which men 14-35</t>
  </si>
  <si>
    <t>South Bucks  of which women 14-35</t>
  </si>
  <si>
    <t>South Bucks  of which men 36-65</t>
  </si>
  <si>
    <t>South Bucks  of which women 36-65</t>
  </si>
  <si>
    <t>Wycombe  of which men 14-35</t>
  </si>
  <si>
    <t>Wycombe  of which women 14-35</t>
  </si>
  <si>
    <t>Wycombe  of which men 36-65</t>
  </si>
  <si>
    <t>Wycombe  of which women 36-65</t>
  </si>
  <si>
    <t>Cambridge  of which men 14-35</t>
  </si>
  <si>
    <t>Cambridge  of which women 14-35</t>
  </si>
  <si>
    <t>Cambridge  of which men 36-65</t>
  </si>
  <si>
    <t>Cambridge  of which women 36-65</t>
  </si>
  <si>
    <t>East Cambridgeshire  of which men 14-35</t>
  </si>
  <si>
    <t>East Cambridgeshire  of which women 14-35</t>
  </si>
  <si>
    <t>East Cambridgeshire  of which men 36-65</t>
  </si>
  <si>
    <t>East Cambridgeshire  of which women 36-65</t>
  </si>
  <si>
    <t>Fenland  of which men 14-35</t>
  </si>
  <si>
    <t>Fenland  of which women 14-35</t>
  </si>
  <si>
    <t>Fenland  of which men 36-65</t>
  </si>
  <si>
    <t>Fenland  of which women 36-65</t>
  </si>
  <si>
    <t>Huntingdonshire  of which men 14-35</t>
  </si>
  <si>
    <t>Huntingdonshire  of which women 14-35</t>
  </si>
  <si>
    <t>Huntingdonshire  of which men 36-65</t>
  </si>
  <si>
    <t>Huntingdonshire  of which women 36-65</t>
  </si>
  <si>
    <t>South Cambridgeshire  of which men 14-35</t>
  </si>
  <si>
    <t>South Cambridgeshire  of which women 14-35</t>
  </si>
  <si>
    <t>South Cambridgeshire  of which men 36-65</t>
  </si>
  <si>
    <t>South Cambridgeshire  of which women 36-65</t>
  </si>
  <si>
    <t>Allerdale  of which men 14-35</t>
  </si>
  <si>
    <t>Allerdale  of which women 14-35</t>
  </si>
  <si>
    <t>Allerdale  of which men 36-65</t>
  </si>
  <si>
    <t>Allerdale  of which women 36-65</t>
  </si>
  <si>
    <t>Barrow-in-Furness  of which men 14-35</t>
  </si>
  <si>
    <t>Barrow-in-Furness  of which women 14-35</t>
  </si>
  <si>
    <t>Barrow-in-Furness  of which men 36-65</t>
  </si>
  <si>
    <t>Barrow-in-Furness  of which women 36-65</t>
  </si>
  <si>
    <t>Carlisle  of which men 14-35</t>
  </si>
  <si>
    <t>Carlisle  of which women 14-35</t>
  </si>
  <si>
    <t>Carlisle  of which men 36-65</t>
  </si>
  <si>
    <t>Carlisle  of which women 36-65</t>
  </si>
  <si>
    <t>Copeland  of which men 14-35</t>
  </si>
  <si>
    <t>Copeland  of which women 14-35</t>
  </si>
  <si>
    <t>Copeland  of which men 36-65</t>
  </si>
  <si>
    <t>Copeland  of which women 36-65</t>
  </si>
  <si>
    <t>Eden  of which men 14-35</t>
  </si>
  <si>
    <t>Eden  of which women 14-35</t>
  </si>
  <si>
    <t>Eden  of which men 36-65</t>
  </si>
  <si>
    <t>Eden  of which women 36-65</t>
  </si>
  <si>
    <t>South Lakeland  of which men 14-35</t>
  </si>
  <si>
    <t>South Lakeland  of which women 14-35</t>
  </si>
  <si>
    <t>South Lakeland  of which men 36-65</t>
  </si>
  <si>
    <t>South Lakeland  of which women 36-65</t>
  </si>
  <si>
    <t>Amber Valley  of which men 14-35</t>
  </si>
  <si>
    <t>Amber Valley  of which women 14-35</t>
  </si>
  <si>
    <t>Amber Valley  of which men 36-65</t>
  </si>
  <si>
    <t>Amber Valley  of which women 36-65</t>
  </si>
  <si>
    <t>Bolsover  of which men 14-35</t>
  </si>
  <si>
    <t>Bolsover  of which women 14-35</t>
  </si>
  <si>
    <t>Bolsover  of which men 36-65</t>
  </si>
  <si>
    <t>Bolsover  of which women 36-65</t>
  </si>
  <si>
    <t>Chesterfield  of which men 14-35</t>
  </si>
  <si>
    <t>Chesterfield  of which women 14-35</t>
  </si>
  <si>
    <t>Chesterfield  of which men 36-65</t>
  </si>
  <si>
    <t>Chesterfield  of which women 36-65</t>
  </si>
  <si>
    <t>Derbyshire Dales  of which men 14-35</t>
  </si>
  <si>
    <t>Derbyshire Dales  of which women 14-35</t>
  </si>
  <si>
    <t>Derbyshire Dales  of which men 36-65</t>
  </si>
  <si>
    <t>Derbyshire Dales  of which women 36-65</t>
  </si>
  <si>
    <t>Erewash  of which men 14-35</t>
  </si>
  <si>
    <t>Erewash  of which women 14-35</t>
  </si>
  <si>
    <t>Erewash  of which men 36-65</t>
  </si>
  <si>
    <t>Erewash  of which women 36-65</t>
  </si>
  <si>
    <t>High Peak  of which men 14-35</t>
  </si>
  <si>
    <t>High Peak  of which women 14-35</t>
  </si>
  <si>
    <t>High Peak  of which men 36-65</t>
  </si>
  <si>
    <t>High Peak  of which women 36-65</t>
  </si>
  <si>
    <t>North East Derbyshire  of which men 14-35</t>
  </si>
  <si>
    <t>North East Derbyshire  of which women 14-35</t>
  </si>
  <si>
    <t>North East Derbyshire  of which men 36-65</t>
  </si>
  <si>
    <t>North East Derbyshire  of which women 36-65</t>
  </si>
  <si>
    <t>South Derbyshire  of which men 14-35</t>
  </si>
  <si>
    <t>South Derbyshire  of which women 14-35</t>
  </si>
  <si>
    <t>South Derbyshire  of which men 36-65</t>
  </si>
  <si>
    <t>South Derbyshire  of which women 36-65</t>
  </si>
  <si>
    <t>East Devon  of which men 14-35</t>
  </si>
  <si>
    <t>East Devon  of which women 14-35</t>
  </si>
  <si>
    <t>East Devon  of which men 36-65</t>
  </si>
  <si>
    <t>East Devon  of which women 36-65</t>
  </si>
  <si>
    <t>Exeter  of which men 14-35</t>
  </si>
  <si>
    <t>Exeter  of which women 14-35</t>
  </si>
  <si>
    <t>Exeter  of which men 36-65</t>
  </si>
  <si>
    <t>Exeter  of which women 36-65</t>
  </si>
  <si>
    <t>Mid Devon  of which men 14-35</t>
  </si>
  <si>
    <t>Mid Devon  of which women 14-35</t>
  </si>
  <si>
    <t>Mid Devon  of which men 36-65</t>
  </si>
  <si>
    <t>Mid Devon  of which women 36-65</t>
  </si>
  <si>
    <t>North Devon  of which men 14-35</t>
  </si>
  <si>
    <t>North Devon  of which women 14-35</t>
  </si>
  <si>
    <t>North Devon  of which men 36-65</t>
  </si>
  <si>
    <t>North Devon  of which women 36-65</t>
  </si>
  <si>
    <t>South Hams  of which men 14-35</t>
  </si>
  <si>
    <t>South Hams  of which women 14-35</t>
  </si>
  <si>
    <t>South Hams  of which men 36-65</t>
  </si>
  <si>
    <t>South Hams  of which women 36-65</t>
  </si>
  <si>
    <t>Teignbridge  of which men 14-35</t>
  </si>
  <si>
    <t>Teignbridge  of which women 14-35</t>
  </si>
  <si>
    <t>Teignbridge  of which men 36-65</t>
  </si>
  <si>
    <t>Teignbridge  of which women 36-65</t>
  </si>
  <si>
    <t>Torridge  of which men 14-35</t>
  </si>
  <si>
    <t>Torridge  of which women 14-35</t>
  </si>
  <si>
    <t>Torridge  of which men 36-65</t>
  </si>
  <si>
    <t>Torridge  of which women 36-65</t>
  </si>
  <si>
    <t>West Devon  of which men 14-35</t>
  </si>
  <si>
    <t>West Devon  of which women 14-35</t>
  </si>
  <si>
    <t>West Devon  of which men 36-65</t>
  </si>
  <si>
    <t>West Devon  of which women 36-65</t>
  </si>
  <si>
    <t>Christchurch  of which men 14-35</t>
  </si>
  <si>
    <t>Christchurch  of which women 14-35</t>
  </si>
  <si>
    <t>Christchurch  of which men 36-65</t>
  </si>
  <si>
    <t>Christchurch  of which women 36-65</t>
  </si>
  <si>
    <t>East Dorset  of which men 14-35</t>
  </si>
  <si>
    <t>East Dorset  of which women 14-35</t>
  </si>
  <si>
    <t>East Dorset  of which men 36-65</t>
  </si>
  <si>
    <t>East Dorset  of which women 36-65</t>
  </si>
  <si>
    <t>North Dorset  of which men 14-35</t>
  </si>
  <si>
    <t>North Dorset  of which women 14-35</t>
  </si>
  <si>
    <t>North Dorset  of which men 36-65</t>
  </si>
  <si>
    <t>North Dorset  of which women 36-65</t>
  </si>
  <si>
    <t>Purbeck  of which men 14-35</t>
  </si>
  <si>
    <t>Purbeck  of which women 14-35</t>
  </si>
  <si>
    <t>Purbeck  of which men 36-65</t>
  </si>
  <si>
    <t>Purbeck  of which women 36-65</t>
  </si>
  <si>
    <t>West Dorset  of which men 14-35</t>
  </si>
  <si>
    <t>West Dorset  of which women 14-35</t>
  </si>
  <si>
    <t>West Dorset  of which men 36-65</t>
  </si>
  <si>
    <t>West Dorset  of which women 36-65</t>
  </si>
  <si>
    <t>Weymouth and Portland  of which men 14-35</t>
  </si>
  <si>
    <t>Weymouth and Portland  of which women 14-35</t>
  </si>
  <si>
    <t>Weymouth and Portland  of which men 36-65</t>
  </si>
  <si>
    <t>Weymouth and Portland  of which women 36-65</t>
  </si>
  <si>
    <t>Eastbourne  of which men 14-35</t>
  </si>
  <si>
    <t>Eastbourne  of which women 14-35</t>
  </si>
  <si>
    <t>Eastbourne  of which men 36-65</t>
  </si>
  <si>
    <t>Eastbourne  of which women 36-65</t>
  </si>
  <si>
    <t>Hastings  of which men 14-35</t>
  </si>
  <si>
    <t>Hastings  of which women 14-35</t>
  </si>
  <si>
    <t>Hastings  of which men 36-65</t>
  </si>
  <si>
    <t>Hastings  of which women 36-65</t>
  </si>
  <si>
    <t>Lewes  of which men 14-35</t>
  </si>
  <si>
    <t>Lewes  of which women 14-35</t>
  </si>
  <si>
    <t>Lewes  of which men 36-65</t>
  </si>
  <si>
    <t>Lewes  of which women 36-65</t>
  </si>
  <si>
    <t>Rother  of which men 14-35</t>
  </si>
  <si>
    <t>Rother  of which women 14-35</t>
  </si>
  <si>
    <t>Rother  of which men 36-65</t>
  </si>
  <si>
    <t>Rother  of which women 36-65</t>
  </si>
  <si>
    <t>Wealden  of which men 14-35</t>
  </si>
  <si>
    <t>Wealden  of which women 14-35</t>
  </si>
  <si>
    <t>Wealden  of which men 36-65</t>
  </si>
  <si>
    <t>Wealden  of which women 36-65</t>
  </si>
  <si>
    <t>Basildon  of which men 14-35</t>
  </si>
  <si>
    <t>Basildon  of which women 14-35</t>
  </si>
  <si>
    <t>Basildon  of which men 36-65</t>
  </si>
  <si>
    <t>Basildon  of which women 36-65</t>
  </si>
  <si>
    <t>Braintree  of which men 14-35</t>
  </si>
  <si>
    <t>Braintree  of which women 14-35</t>
  </si>
  <si>
    <t>Braintree  of which men 36-65</t>
  </si>
  <si>
    <t>Braintree  of which women 36-65</t>
  </si>
  <si>
    <t>Brentwood  of which men 14-35</t>
  </si>
  <si>
    <t>Brentwood  of which women 14-35</t>
  </si>
  <si>
    <t>Brentwood  of which men 36-65</t>
  </si>
  <si>
    <t>Brentwood  of which women 36-65</t>
  </si>
  <si>
    <t>Castle Point  of which men 14-35</t>
  </si>
  <si>
    <t>Castle Point  of which women 14-35</t>
  </si>
  <si>
    <t>Castle Point  of which men 36-65</t>
  </si>
  <si>
    <t>Castle Point  of which women 36-65</t>
  </si>
  <si>
    <t>Chelmsford  of which men 14-35</t>
  </si>
  <si>
    <t>Chelmsford  of which women 14-35</t>
  </si>
  <si>
    <t>Chelmsford  of which men 36-65</t>
  </si>
  <si>
    <t>Chelmsford  of which women 36-65</t>
  </si>
  <si>
    <t>Colchester  of which men 14-35</t>
  </si>
  <si>
    <t>Colchester  of which women 14-35</t>
  </si>
  <si>
    <t>Colchester  of which men 36-65</t>
  </si>
  <si>
    <t>Colchester  of which women 36-65</t>
  </si>
  <si>
    <t>Epping Forest  of which men 14-35</t>
  </si>
  <si>
    <t>Epping Forest  of which women 14-35</t>
  </si>
  <si>
    <t>Epping Forest  of which men 36-65</t>
  </si>
  <si>
    <t>Epping Forest  of which women 36-65</t>
  </si>
  <si>
    <t>Harlow  of which men 14-35</t>
  </si>
  <si>
    <t>Harlow  of which women 14-35</t>
  </si>
  <si>
    <t>Harlow  of which men 36-65</t>
  </si>
  <si>
    <t>Harlow  of which women 36-65</t>
  </si>
  <si>
    <t>Maldon  of which men 14-35</t>
  </si>
  <si>
    <t>Maldon  of which women 14-35</t>
  </si>
  <si>
    <t>Maldon  of which men 36-65</t>
  </si>
  <si>
    <t>Maldon  of which women 36-65</t>
  </si>
  <si>
    <t>Rochford  of which men 14-35</t>
  </si>
  <si>
    <t>Rochford  of which women 14-35</t>
  </si>
  <si>
    <t>Rochford  of which men 36-65</t>
  </si>
  <si>
    <t>Rochford  of which women 36-65</t>
  </si>
  <si>
    <t>Tendring  of which men 14-35</t>
  </si>
  <si>
    <t>Tendring  of which women 14-35</t>
  </si>
  <si>
    <t>Tendring  of which men 36-65</t>
  </si>
  <si>
    <t>Tendring  of which women 36-65</t>
  </si>
  <si>
    <t>Uttlesford  of which men 14-35</t>
  </si>
  <si>
    <t>Uttlesford  of which women 14-35</t>
  </si>
  <si>
    <t>Uttlesford  of which men 36-65</t>
  </si>
  <si>
    <t>Uttlesford  of which women 36-65</t>
  </si>
  <si>
    <t>Cheltenham  of which men 14-35</t>
  </si>
  <si>
    <t>Cheltenham  of which women 14-35</t>
  </si>
  <si>
    <t>Cheltenham  of which men 36-65</t>
  </si>
  <si>
    <t>Cheltenham  of which women 36-65</t>
  </si>
  <si>
    <t>Cotswold  of which men 14-35</t>
  </si>
  <si>
    <t>Cotswold  of which women 14-35</t>
  </si>
  <si>
    <t>Cotswold  of which men 36-65</t>
  </si>
  <si>
    <t>Cotswold  of which women 36-65</t>
  </si>
  <si>
    <t>Forest of Dean  of which men 14-35</t>
  </si>
  <si>
    <t>Forest of Dean  of which women 14-35</t>
  </si>
  <si>
    <t>Forest of Dean  of which men 36-65</t>
  </si>
  <si>
    <t>Forest of Dean  of which women 36-65</t>
  </si>
  <si>
    <t>Gloucester  of which men 14-35</t>
  </si>
  <si>
    <t>Gloucester  of which women 14-35</t>
  </si>
  <si>
    <t>Gloucester  of which men 36-65</t>
  </si>
  <si>
    <t>Gloucester  of which women 36-65</t>
  </si>
  <si>
    <t>Stroud  of which men 14-35</t>
  </si>
  <si>
    <t>Stroud  of which women 14-35</t>
  </si>
  <si>
    <t>Stroud  of which men 36-65</t>
  </si>
  <si>
    <t>Stroud  of which women 36-65</t>
  </si>
  <si>
    <t>Tewkesbury  of which men 14-35</t>
  </si>
  <si>
    <t>Tewkesbury  of which women 14-35</t>
  </si>
  <si>
    <t>Tewkesbury  of which men 36-65</t>
  </si>
  <si>
    <t>Tewkesbury  of which women 36-65</t>
  </si>
  <si>
    <t>Basingstoke and Deane  of which men 14-35</t>
  </si>
  <si>
    <t>Basingstoke and Deane  of which women 14-35</t>
  </si>
  <si>
    <t>Basingstoke and Deane  of which men 36-65</t>
  </si>
  <si>
    <t>Basingstoke and Deane  of which women 36-65</t>
  </si>
  <si>
    <t>East Hampshire  of which men 14-35</t>
  </si>
  <si>
    <t>East Hampshire  of which women 14-35</t>
  </si>
  <si>
    <t>East Hampshire  of which men 36-65</t>
  </si>
  <si>
    <t>East Hampshire  of which women 36-65</t>
  </si>
  <si>
    <t>Eastleigh  of which men 14-35</t>
  </si>
  <si>
    <t>Eastleigh  of which women 14-35</t>
  </si>
  <si>
    <t>Eastleigh  of which men 36-65</t>
  </si>
  <si>
    <t>Eastleigh  of which women 36-65</t>
  </si>
  <si>
    <t>Fareham  of which men 14-35</t>
  </si>
  <si>
    <t>Fareham  of which women 14-35</t>
  </si>
  <si>
    <t>Fareham  of which men 36-65</t>
  </si>
  <si>
    <t>Fareham  of which women 36-65</t>
  </si>
  <si>
    <t>Gosport  of which men 14-35</t>
  </si>
  <si>
    <t>Gosport  of which women 14-35</t>
  </si>
  <si>
    <t>Gosport  of which men 36-65</t>
  </si>
  <si>
    <t>Gosport  of which women 36-65</t>
  </si>
  <si>
    <t>Hart  of which men 14-35</t>
  </si>
  <si>
    <t>Hart  of which women 14-35</t>
  </si>
  <si>
    <t>Hart  of which men 36-65</t>
  </si>
  <si>
    <t>Hart  of which women 36-65</t>
  </si>
  <si>
    <t>Havant  of which men 14-35</t>
  </si>
  <si>
    <t>Havant  of which women 14-35</t>
  </si>
  <si>
    <t>Havant  of which men 36-65</t>
  </si>
  <si>
    <t>Havant  of which women 36-65</t>
  </si>
  <si>
    <t>New Forest  of which men 14-35</t>
  </si>
  <si>
    <t>New Forest  of which women 14-35</t>
  </si>
  <si>
    <t>New Forest  of which men 36-65</t>
  </si>
  <si>
    <t>New Forest  of which women 36-65</t>
  </si>
  <si>
    <t>Rushmoor  of which men 14-35</t>
  </si>
  <si>
    <t>Rushmoor  of which women 14-35</t>
  </si>
  <si>
    <t>Rushmoor  of which men 36-65</t>
  </si>
  <si>
    <t>Rushmoor  of which women 36-65</t>
  </si>
  <si>
    <t>Test Valley  of which men 14-35</t>
  </si>
  <si>
    <t>Test Valley  of which women 14-35</t>
  </si>
  <si>
    <t>Test Valley  of which men 36-65</t>
  </si>
  <si>
    <t>Test Valley  of which women 36-65</t>
  </si>
  <si>
    <t>Winchester  of which men 14-35</t>
  </si>
  <si>
    <t>Winchester  of which women 14-35</t>
  </si>
  <si>
    <t>Winchester  of which men 36-65</t>
  </si>
  <si>
    <t>Winchester  of which women 36-65</t>
  </si>
  <si>
    <t>Broxbourne  of which men 14-35</t>
  </si>
  <si>
    <t>Broxbourne  of which women 14-35</t>
  </si>
  <si>
    <t>Broxbourne  of which men 36-65</t>
  </si>
  <si>
    <t>Broxbourne  of which women 36-65</t>
  </si>
  <si>
    <t>Dacorum  of which men 14-35</t>
  </si>
  <si>
    <t>Dacorum  of which women 14-35</t>
  </si>
  <si>
    <t>Dacorum  of which men 36-65</t>
  </si>
  <si>
    <t>Dacorum  of which women 36-65</t>
  </si>
  <si>
    <t>Hertsmere  of which men 14-35</t>
  </si>
  <si>
    <t>Hertsmere  of which women 14-35</t>
  </si>
  <si>
    <t>Hertsmere  of which men 36-65</t>
  </si>
  <si>
    <t>Hertsmere  of which women 36-65</t>
  </si>
  <si>
    <t>North Hertfordshire  of which men 14-35</t>
  </si>
  <si>
    <t>North Hertfordshire  of which women 14-35</t>
  </si>
  <si>
    <t>North Hertfordshire  of which men 36-65</t>
  </si>
  <si>
    <t>North Hertfordshire  of which women 36-65</t>
  </si>
  <si>
    <t>Three Rivers  of which men 14-35</t>
  </si>
  <si>
    <t>Three Rivers  of which women 14-35</t>
  </si>
  <si>
    <t>Three Rivers  of which men 36-65</t>
  </si>
  <si>
    <t>Three Rivers  of which women 36-65</t>
  </si>
  <si>
    <t>Watford  of which men 14-35</t>
  </si>
  <si>
    <t>Watford  of which women 14-35</t>
  </si>
  <si>
    <t>Watford  of which men 36-65</t>
  </si>
  <si>
    <t>Watford  of which women 36-65</t>
  </si>
  <si>
    <t>Ashford  of which men 14-35</t>
  </si>
  <si>
    <t>Ashford  of which women 14-35</t>
  </si>
  <si>
    <t>Ashford  of which men 36-65</t>
  </si>
  <si>
    <t>Ashford  of which women 36-65</t>
  </si>
  <si>
    <t>Canterbury  of which men 14-35</t>
  </si>
  <si>
    <t>Canterbury  of which women 14-35</t>
  </si>
  <si>
    <t>Canterbury  of which men 36-65</t>
  </si>
  <si>
    <t>Canterbury  of which women 36-65</t>
  </si>
  <si>
    <t>Dartford  of which men 14-35</t>
  </si>
  <si>
    <t>Dartford  of which women 14-35</t>
  </si>
  <si>
    <t>Dartford  of which men 36-65</t>
  </si>
  <si>
    <t>Dartford  of which women 36-65</t>
  </si>
  <si>
    <t>Dover  of which men 14-35</t>
  </si>
  <si>
    <t>Dover  of which women 14-35</t>
  </si>
  <si>
    <t>Dover  of which men 36-65</t>
  </si>
  <si>
    <t>Dover  of which women 36-65</t>
  </si>
  <si>
    <t>Gravesham  of which men 14-35</t>
  </si>
  <si>
    <t>Gravesham  of which women 14-35</t>
  </si>
  <si>
    <t>Gravesham  of which men 36-65</t>
  </si>
  <si>
    <t>Gravesham  of which women 36-65</t>
  </si>
  <si>
    <t>Maidstone  of which men 14-35</t>
  </si>
  <si>
    <t>Maidstone  of which women 14-35</t>
  </si>
  <si>
    <t>Maidstone  of which men 36-65</t>
  </si>
  <si>
    <t>Maidstone  of which women 36-65</t>
  </si>
  <si>
    <t>Sevenoaks  of which men 14-35</t>
  </si>
  <si>
    <t>Sevenoaks  of which women 14-35</t>
  </si>
  <si>
    <t>Sevenoaks  of which men 36-65</t>
  </si>
  <si>
    <t>Sevenoaks  of which women 36-65</t>
  </si>
  <si>
    <t>Shepway  of which men 14-35</t>
  </si>
  <si>
    <t>Shepway  of which women 14-35</t>
  </si>
  <si>
    <t>Shepway  of which men 36-65</t>
  </si>
  <si>
    <t>Shepway  of which women 36-65</t>
  </si>
  <si>
    <t>Swale  of which men 14-35</t>
  </si>
  <si>
    <t>Swale  of which women 14-35</t>
  </si>
  <si>
    <t>Swale  of which men 36-65</t>
  </si>
  <si>
    <t>Swale  of which women 36-65</t>
  </si>
  <si>
    <t>Thanet  of which men 14-35</t>
  </si>
  <si>
    <t>Thanet  of which women 14-35</t>
  </si>
  <si>
    <t>Thanet  of which men 36-65</t>
  </si>
  <si>
    <t>Thanet  of which women 36-65</t>
  </si>
  <si>
    <t>Tonbridge and Malling  of which men 14-35</t>
  </si>
  <si>
    <t>Tonbridge and Malling  of which women 14-35</t>
  </si>
  <si>
    <t>Tonbridge and Malling  of which men 36-65</t>
  </si>
  <si>
    <t>Tonbridge and Malling  of which women 36-65</t>
  </si>
  <si>
    <t>Tunbridge Wells  of which men 14-35</t>
  </si>
  <si>
    <t>Tunbridge Wells  of which women 14-35</t>
  </si>
  <si>
    <t>Tunbridge Wells  of which men 36-65</t>
  </si>
  <si>
    <t>Tunbridge Wells  of which women 36-65</t>
  </si>
  <si>
    <t>Burnley  of which men 14-35</t>
  </si>
  <si>
    <t>Burnley  of which women 14-35</t>
  </si>
  <si>
    <t>Burnley  of which men 36-65</t>
  </si>
  <si>
    <t>Burnley  of which women 36-65</t>
  </si>
  <si>
    <t>Chorley  of which men 14-35</t>
  </si>
  <si>
    <t>Chorley  of which women 14-35</t>
  </si>
  <si>
    <t>Chorley  of which men 36-65</t>
  </si>
  <si>
    <t>Chorley  of which women 36-65</t>
  </si>
  <si>
    <t>Fylde  of which men 14-35</t>
  </si>
  <si>
    <t>Fylde  of which women 14-35</t>
  </si>
  <si>
    <t>Fylde  of which men 36-65</t>
  </si>
  <si>
    <t>Fylde  of which women 36-65</t>
  </si>
  <si>
    <t>Hyndburn  of which men 14-35</t>
  </si>
  <si>
    <t>Hyndburn  of which women 14-35</t>
  </si>
  <si>
    <t>Hyndburn  of which men 36-65</t>
  </si>
  <si>
    <t>Hyndburn  of which women 36-65</t>
  </si>
  <si>
    <t>Lancaster  of which men 14-35</t>
  </si>
  <si>
    <t>Lancaster  of which women 14-35</t>
  </si>
  <si>
    <t>Lancaster  of which men 36-65</t>
  </si>
  <si>
    <t>Lancaster  of which women 36-65</t>
  </si>
  <si>
    <t>Pendle  of which men 14-35</t>
  </si>
  <si>
    <t>Pendle  of which women 14-35</t>
  </si>
  <si>
    <t>Pendle  of which men 36-65</t>
  </si>
  <si>
    <t>Pendle  of which women 36-65</t>
  </si>
  <si>
    <t>Preston  of which men 14-35</t>
  </si>
  <si>
    <t>Preston  of which women 14-35</t>
  </si>
  <si>
    <t>Preston  of which men 36-65</t>
  </si>
  <si>
    <t>Preston  of which women 36-65</t>
  </si>
  <si>
    <t>Ribble Valley  of which men 14-35</t>
  </si>
  <si>
    <t>Ribble Valley  of which women 14-35</t>
  </si>
  <si>
    <t>Ribble Valley  of which men 36-65</t>
  </si>
  <si>
    <t>Ribble Valley  of which women 36-65</t>
  </si>
  <si>
    <t>Rossendale  of which men 14-35</t>
  </si>
  <si>
    <t>Rossendale  of which women 14-35</t>
  </si>
  <si>
    <t>Rossendale  of which men 36-65</t>
  </si>
  <si>
    <t>Rossendale  of which women 36-65</t>
  </si>
  <si>
    <t>South Ribble  of which men 14-35</t>
  </si>
  <si>
    <t>South Ribble  of which women 14-35</t>
  </si>
  <si>
    <t>South Ribble  of which men 36-65</t>
  </si>
  <si>
    <t>South Ribble  of which women 36-65</t>
  </si>
  <si>
    <t>West Lancashire  of which men 14-35</t>
  </si>
  <si>
    <t>West Lancashire  of which women 14-35</t>
  </si>
  <si>
    <t>West Lancashire  of which men 36-65</t>
  </si>
  <si>
    <t>West Lancashire  of which women 36-65</t>
  </si>
  <si>
    <t>Wyre  of which men 14-35</t>
  </si>
  <si>
    <t>Wyre  of which women 14-35</t>
  </si>
  <si>
    <t>Wyre  of which men 36-65</t>
  </si>
  <si>
    <t>Wyre  of which women 36-65</t>
  </si>
  <si>
    <t>Blaby  of which men 14-35</t>
  </si>
  <si>
    <t>Blaby  of which women 14-35</t>
  </si>
  <si>
    <t>Blaby  of which men 36-65</t>
  </si>
  <si>
    <t>Blaby  of which women 36-65</t>
  </si>
  <si>
    <t>Charnwood  of which men 14-35</t>
  </si>
  <si>
    <t>Charnwood  of which women 14-35</t>
  </si>
  <si>
    <t>Charnwood  of which men 36-65</t>
  </si>
  <si>
    <t>Charnwood  of which women 36-65</t>
  </si>
  <si>
    <t>Harborough  of which men 14-35</t>
  </si>
  <si>
    <t>Harborough  of which women 14-35</t>
  </si>
  <si>
    <t>Harborough  of which men 36-65</t>
  </si>
  <si>
    <t>Harborough  of which women 36-65</t>
  </si>
  <si>
    <t>Hinckley and Bosworth  of which men 14-35</t>
  </si>
  <si>
    <t>Hinckley and Bosworth  of which women 14-35</t>
  </si>
  <si>
    <t>Hinckley and Bosworth  of which men 36-65</t>
  </si>
  <si>
    <t>Hinckley and Bosworth  of which women 36-65</t>
  </si>
  <si>
    <t>Melton  of which men 14-35</t>
  </si>
  <si>
    <t>Melton  of which women 14-35</t>
  </si>
  <si>
    <t>Melton  of which men 36-65</t>
  </si>
  <si>
    <t>Melton  of which women 36-65</t>
  </si>
  <si>
    <t>North West Leicestershire  of which men 14-35</t>
  </si>
  <si>
    <t>North West Leicestershire  of which women 14-35</t>
  </si>
  <si>
    <t>North West Leicestershire  of which men 36-65</t>
  </si>
  <si>
    <t>North West Leicestershire  of which women 36-65</t>
  </si>
  <si>
    <t>Oadby and Wigston  of which men 14-35</t>
  </si>
  <si>
    <t>Oadby and Wigston  of which women 14-35</t>
  </si>
  <si>
    <t>Oadby and Wigston  of which men 36-65</t>
  </si>
  <si>
    <t>Oadby and Wigston  of which women 36-65</t>
  </si>
  <si>
    <t>Boston  of which men 14-35</t>
  </si>
  <si>
    <t>Boston  of which women 14-35</t>
  </si>
  <si>
    <t>Boston  of which men 36-65</t>
  </si>
  <si>
    <t>Boston  of which women 36-65</t>
  </si>
  <si>
    <t>East Lindsey  of which men 14-35</t>
  </si>
  <si>
    <t>East Lindsey  of which women 14-35</t>
  </si>
  <si>
    <t>East Lindsey  of which men 36-65</t>
  </si>
  <si>
    <t>East Lindsey  of which women 36-65</t>
  </si>
  <si>
    <t>Lincoln  of which men 14-35</t>
  </si>
  <si>
    <t>Lincoln  of which women 14-35</t>
  </si>
  <si>
    <t>Lincoln  of which men 36-65</t>
  </si>
  <si>
    <t>Lincoln  of which women 36-65</t>
  </si>
  <si>
    <t>North Kesteven  of which men 14-35</t>
  </si>
  <si>
    <t>North Kesteven  of which women 14-35</t>
  </si>
  <si>
    <t>North Kesteven  of which men 36-65</t>
  </si>
  <si>
    <t>North Kesteven  of which women 36-65</t>
  </si>
  <si>
    <t>South Holland  of which men 14-35</t>
  </si>
  <si>
    <t>South Holland  of which women 14-35</t>
  </si>
  <si>
    <t>South Holland  of which men 36-65</t>
  </si>
  <si>
    <t>South Holland  of which women 36-65</t>
  </si>
  <si>
    <t>South Kesteven  of which men 14-35</t>
  </si>
  <si>
    <t>South Kesteven  of which women 14-35</t>
  </si>
  <si>
    <t>South Kesteven  of which men 36-65</t>
  </si>
  <si>
    <t>South Kesteven  of which women 36-65</t>
  </si>
  <si>
    <t>West Lindsey  of which men 14-35</t>
  </si>
  <si>
    <t>West Lindsey  of which women 14-35</t>
  </si>
  <si>
    <t>West Lindsey  of which men 36-65</t>
  </si>
  <si>
    <t>West Lindsey  of which women 36-65</t>
  </si>
  <si>
    <t>Breckland  of which men 14-35</t>
  </si>
  <si>
    <t>Breckland  of which women 14-35</t>
  </si>
  <si>
    <t>Breckland  of which men 36-65</t>
  </si>
  <si>
    <t>Breckland  of which women 36-65</t>
  </si>
  <si>
    <t>Broadland  of which men 14-35</t>
  </si>
  <si>
    <t>Broadland  of which women 14-35</t>
  </si>
  <si>
    <t>Broadland  of which men 36-65</t>
  </si>
  <si>
    <t>Broadland  of which women 36-65</t>
  </si>
  <si>
    <t>Great Yarmouth  of which men 14-35</t>
  </si>
  <si>
    <t>Great Yarmouth  of which women 14-35</t>
  </si>
  <si>
    <t>Great Yarmouth  of which men 36-65</t>
  </si>
  <si>
    <t>Great Yarmouth  of which women 36-65</t>
  </si>
  <si>
    <t>King's Lynn and West Norfolk  of which men 14-35</t>
  </si>
  <si>
    <t>King's Lynn and West Norfolk  of which women 14-35</t>
  </si>
  <si>
    <t>King's Lynn and West Norfolk  of which men 36-65</t>
  </si>
  <si>
    <t>King's Lynn and West Norfolk  of which women 36-65</t>
  </si>
  <si>
    <t>North Norfolk  of which men 14-35</t>
  </si>
  <si>
    <t>North Norfolk  of which women 14-35</t>
  </si>
  <si>
    <t>North Norfolk  of which men 36-65</t>
  </si>
  <si>
    <t>North Norfolk  of which women 36-65</t>
  </si>
  <si>
    <t>Norwich  of which men 14-35</t>
  </si>
  <si>
    <t>Norwich  of which women 14-35</t>
  </si>
  <si>
    <t>Norwich  of which men 36-65</t>
  </si>
  <si>
    <t>Norwich  of which women 36-65</t>
  </si>
  <si>
    <t>South Norfolk  of which men 14-35</t>
  </si>
  <si>
    <t>South Norfolk  of which women 14-35</t>
  </si>
  <si>
    <t>South Norfolk  of which men 36-65</t>
  </si>
  <si>
    <t>South Norfolk  of which women 36-65</t>
  </si>
  <si>
    <t>Corby  of which men 14-35</t>
  </si>
  <si>
    <t>Corby  of which women 14-35</t>
  </si>
  <si>
    <t>Corby  of which men 36-65</t>
  </si>
  <si>
    <t>Corby  of which women 36-65</t>
  </si>
  <si>
    <t>Daventry  of which men 14-35</t>
  </si>
  <si>
    <t>Daventry  of which women 14-35</t>
  </si>
  <si>
    <t>Daventry  of which men 36-65</t>
  </si>
  <si>
    <t>Daventry  of which women 36-65</t>
  </si>
  <si>
    <t>East Northamptonshire  of which men 14-35</t>
  </si>
  <si>
    <t>East Northamptonshire  of which women 14-35</t>
  </si>
  <si>
    <t>East Northamptonshire  of which men 36-65</t>
  </si>
  <si>
    <t>East Northamptonshire  of which women 36-65</t>
  </si>
  <si>
    <t>Kettering  of which men 14-35</t>
  </si>
  <si>
    <t>Kettering  of which women 14-35</t>
  </si>
  <si>
    <t>Kettering  of which men 36-65</t>
  </si>
  <si>
    <t>Kettering  of which women 36-65</t>
  </si>
  <si>
    <t>Northampton  of which men 14-35</t>
  </si>
  <si>
    <t>Northampton  of which women 14-35</t>
  </si>
  <si>
    <t>Northampton  of which men 36-65</t>
  </si>
  <si>
    <t>Northampton  of which women 36-65</t>
  </si>
  <si>
    <t>South Northamptonshire  of which men 14-35</t>
  </si>
  <si>
    <t>South Northamptonshire  of which women 14-35</t>
  </si>
  <si>
    <t>South Northamptonshire  of which men 36-65</t>
  </si>
  <si>
    <t>South Northamptonshire  of which women 36-65</t>
  </si>
  <si>
    <t>Wellingborough  of which men 14-35</t>
  </si>
  <si>
    <t>Wellingborough  of which women 14-35</t>
  </si>
  <si>
    <t>Wellingborough  of which men 36-65</t>
  </si>
  <si>
    <t>Wellingborough  of which women 36-65</t>
  </si>
  <si>
    <t>Craven  of which men 14-35</t>
  </si>
  <si>
    <t>Craven  of which women 14-35</t>
  </si>
  <si>
    <t>Craven  of which men 36-65</t>
  </si>
  <si>
    <t>Craven  of which women 36-65</t>
  </si>
  <si>
    <t>Hambleton  of which men 14-35</t>
  </si>
  <si>
    <t>Hambleton  of which women 14-35</t>
  </si>
  <si>
    <t>Hambleton  of which men 36-65</t>
  </si>
  <si>
    <t>Hambleton  of which women 36-65</t>
  </si>
  <si>
    <t>Harrogate  of which men 14-35</t>
  </si>
  <si>
    <t>Harrogate  of which women 14-35</t>
  </si>
  <si>
    <t>Harrogate  of which men 36-65</t>
  </si>
  <si>
    <t>Harrogate  of which women 36-65</t>
  </si>
  <si>
    <t>Richmondshire  of which men 14-35</t>
  </si>
  <si>
    <t>Richmondshire  of which women 14-35</t>
  </si>
  <si>
    <t>Richmondshire  of which men 36-65</t>
  </si>
  <si>
    <t>Richmondshire  of which women 36-65</t>
  </si>
  <si>
    <t>Ryedale  of which men 14-35</t>
  </si>
  <si>
    <t>Ryedale  of which women 14-35</t>
  </si>
  <si>
    <t>Ryedale  of which men 36-65</t>
  </si>
  <si>
    <t>Ryedale  of which women 36-65</t>
  </si>
  <si>
    <t>Scarborough  of which men 14-35</t>
  </si>
  <si>
    <t>Scarborough  of which women 14-35</t>
  </si>
  <si>
    <t>Scarborough  of which men 36-65</t>
  </si>
  <si>
    <t>Scarborough  of which women 36-65</t>
  </si>
  <si>
    <t>Selby  of which men 14-35</t>
  </si>
  <si>
    <t>Selby  of which women 14-35</t>
  </si>
  <si>
    <t>Selby  of which men 36-65</t>
  </si>
  <si>
    <t>Selby  of which women 36-65</t>
  </si>
  <si>
    <t>Ashfield  of which men 14-35</t>
  </si>
  <si>
    <t>Ashfield  of which women 14-35</t>
  </si>
  <si>
    <t>Ashfield  of which men 36-65</t>
  </si>
  <si>
    <t>Ashfield  of which women 36-65</t>
  </si>
  <si>
    <t>Bassetlaw  of which men 14-35</t>
  </si>
  <si>
    <t>Bassetlaw  of which women 14-35</t>
  </si>
  <si>
    <t>Bassetlaw  of which men 36-65</t>
  </si>
  <si>
    <t>Bassetlaw  of which women 36-65</t>
  </si>
  <si>
    <t>Broxtowe  of which men 14-35</t>
  </si>
  <si>
    <t>Broxtowe  of which women 14-35</t>
  </si>
  <si>
    <t>Broxtowe  of which men 36-65</t>
  </si>
  <si>
    <t>Broxtowe  of which women 36-65</t>
  </si>
  <si>
    <t>Gedling  of which men 14-35</t>
  </si>
  <si>
    <t>Gedling  of which women 14-35</t>
  </si>
  <si>
    <t>Gedling  of which men 36-65</t>
  </si>
  <si>
    <t>Gedling  of which women 36-65</t>
  </si>
  <si>
    <t>Mansfield  of which men 14-35</t>
  </si>
  <si>
    <t>Mansfield  of which women 14-35</t>
  </si>
  <si>
    <t>Mansfield  of which men 36-65</t>
  </si>
  <si>
    <t>Mansfield  of which women 36-65</t>
  </si>
  <si>
    <t>Newark and Sherwood  of which men 14-35</t>
  </si>
  <si>
    <t>Newark and Sherwood  of which women 14-35</t>
  </si>
  <si>
    <t>Newark and Sherwood  of which men 36-65</t>
  </si>
  <si>
    <t>Newark and Sherwood  of which women 36-65</t>
  </si>
  <si>
    <t>Rushcliffe  of which men 14-35</t>
  </si>
  <si>
    <t>Rushcliffe  of which women 14-35</t>
  </si>
  <si>
    <t>Rushcliffe  of which men 36-65</t>
  </si>
  <si>
    <t>Rushcliffe  of which women 36-65</t>
  </si>
  <si>
    <t>Cherwell  of which men 14-35</t>
  </si>
  <si>
    <t>Cherwell  of which women 14-35</t>
  </si>
  <si>
    <t>Cherwell  of which men 36-65</t>
  </si>
  <si>
    <t>Cherwell  of which women 36-65</t>
  </si>
  <si>
    <t>Oxford  of which men 14-35</t>
  </si>
  <si>
    <t>Oxford  of which women 14-35</t>
  </si>
  <si>
    <t>Oxford  of which men 36-65</t>
  </si>
  <si>
    <t>Oxford  of which women 36-65</t>
  </si>
  <si>
    <t>South Oxfordshire  of which men 14-35</t>
  </si>
  <si>
    <t>South Oxfordshire  of which women 14-35</t>
  </si>
  <si>
    <t>South Oxfordshire  of which men 36-65</t>
  </si>
  <si>
    <t>South Oxfordshire  of which women 36-65</t>
  </si>
  <si>
    <t>Vale of White Horse  of which men 14-35</t>
  </si>
  <si>
    <t>Vale of White Horse  of which women 14-35</t>
  </si>
  <si>
    <t>Vale of White Horse  of which men 36-65</t>
  </si>
  <si>
    <t>Vale of White Horse  of which women 36-65</t>
  </si>
  <si>
    <t>West Oxfordshire  of which men 14-35</t>
  </si>
  <si>
    <t>West Oxfordshire  of which women 14-35</t>
  </si>
  <si>
    <t>West Oxfordshire  of which men 36-65</t>
  </si>
  <si>
    <t>West Oxfordshire  of which women 36-65</t>
  </si>
  <si>
    <t>Mendip  of which men 14-35</t>
  </si>
  <si>
    <t>Mendip  of which women 14-35</t>
  </si>
  <si>
    <t>Mendip  of which men 36-65</t>
  </si>
  <si>
    <t>Mendip  of which women 36-65</t>
  </si>
  <si>
    <t>Sedgemoor  of which men 14-35</t>
  </si>
  <si>
    <t>Sedgemoor  of which women 14-35</t>
  </si>
  <si>
    <t>Sedgemoor  of which men 36-65</t>
  </si>
  <si>
    <t>Sedgemoor  of which women 36-65</t>
  </si>
  <si>
    <t>South Somerset  of which men 14-35</t>
  </si>
  <si>
    <t>South Somerset  of which women 14-35</t>
  </si>
  <si>
    <t>South Somerset  of which men 36-65</t>
  </si>
  <si>
    <t>South Somerset  of which women 36-65</t>
  </si>
  <si>
    <t>Taunton Deane  of which men 14-35</t>
  </si>
  <si>
    <t>Taunton Deane  of which women 14-35</t>
  </si>
  <si>
    <t>Taunton Deane  of which men 36-65</t>
  </si>
  <si>
    <t>Taunton Deane  of which women 36-65</t>
  </si>
  <si>
    <t>West Somerset  of which men 14-35</t>
  </si>
  <si>
    <t>West Somerset  of which women 14-35</t>
  </si>
  <si>
    <t>West Somerset  of which men 36-65</t>
  </si>
  <si>
    <t>West Somerset  of which women 36-65</t>
  </si>
  <si>
    <t>Cannock Chase  of which men 14-35</t>
  </si>
  <si>
    <t>Cannock Chase  of which women 14-35</t>
  </si>
  <si>
    <t>Cannock Chase  of which men 36-65</t>
  </si>
  <si>
    <t>Cannock Chase  of which women 36-65</t>
  </si>
  <si>
    <t>East Staffordshire  of which men 14-35</t>
  </si>
  <si>
    <t>East Staffordshire  of which women 14-35</t>
  </si>
  <si>
    <t>East Staffordshire  of which men 36-65</t>
  </si>
  <si>
    <t>East Staffordshire  of which women 36-65</t>
  </si>
  <si>
    <t>Lichfield  of which men 14-35</t>
  </si>
  <si>
    <t>Lichfield  of which women 14-35</t>
  </si>
  <si>
    <t>Lichfield  of which men 36-65</t>
  </si>
  <si>
    <t>Lichfield  of which women 36-65</t>
  </si>
  <si>
    <t>Newcastle-under-Lyme  of which men 14-35</t>
  </si>
  <si>
    <t>Newcastle-under-Lyme  of which women 14-35</t>
  </si>
  <si>
    <t>Newcastle-under-Lyme  of which men 36-65</t>
  </si>
  <si>
    <t>Newcastle-under-Lyme  of which women 36-65</t>
  </si>
  <si>
    <t>South Staffordshire  of which men 14-35</t>
  </si>
  <si>
    <t>South Staffordshire  of which women 14-35</t>
  </si>
  <si>
    <t>South Staffordshire  of which men 36-65</t>
  </si>
  <si>
    <t>South Staffordshire  of which women 36-65</t>
  </si>
  <si>
    <t>Stafford  of which men 14-35</t>
  </si>
  <si>
    <t>Stafford  of which women 14-35</t>
  </si>
  <si>
    <t>Stafford  of which men 36-65</t>
  </si>
  <si>
    <t>Stafford  of which women 36-65</t>
  </si>
  <si>
    <t>Staffordshire Moorlands  of which men 14-35</t>
  </si>
  <si>
    <t>Staffordshire Moorlands  of which women 14-35</t>
  </si>
  <si>
    <t>Staffordshire Moorlands  of which men 36-65</t>
  </si>
  <si>
    <t>Staffordshire Moorlands  of which women 36-65</t>
  </si>
  <si>
    <t>Tamworth  of which men 14-35</t>
  </si>
  <si>
    <t>Tamworth  of which women 14-35</t>
  </si>
  <si>
    <t>Tamworth  of which men 36-65</t>
  </si>
  <si>
    <t>Tamworth  of which women 36-65</t>
  </si>
  <si>
    <t>Babergh  of which men 14-35</t>
  </si>
  <si>
    <t>Babergh  of which women 14-35</t>
  </si>
  <si>
    <t>Babergh  of which men 36-65</t>
  </si>
  <si>
    <t>Babergh  of which women 36-65</t>
  </si>
  <si>
    <t>Forest Heath  of which men 14-35</t>
  </si>
  <si>
    <t>Forest Heath  of which women 14-35</t>
  </si>
  <si>
    <t>Forest Heath  of which men 36-65</t>
  </si>
  <si>
    <t>Forest Heath  of which women 36-65</t>
  </si>
  <si>
    <t>Ipswich  of which men 14-35</t>
  </si>
  <si>
    <t>Ipswich  of which women 14-35</t>
  </si>
  <si>
    <t>Ipswich  of which men 36-65</t>
  </si>
  <si>
    <t>Ipswich  of which women 36-65</t>
  </si>
  <si>
    <t>Mid Suffolk  of which men 14-35</t>
  </si>
  <si>
    <t>Mid Suffolk  of which women 14-35</t>
  </si>
  <si>
    <t>Mid Suffolk  of which men 36-65</t>
  </si>
  <si>
    <t>Mid Suffolk  of which women 36-65</t>
  </si>
  <si>
    <t>St Edmundsbury  of which men 14-35</t>
  </si>
  <si>
    <t>St Edmundsbury  of which women 14-35</t>
  </si>
  <si>
    <t>St Edmundsbury  of which men 36-65</t>
  </si>
  <si>
    <t>St Edmundsbury  of which women 36-65</t>
  </si>
  <si>
    <t>Suffolk Coastal  of which men 14-35</t>
  </si>
  <si>
    <t>Suffolk Coastal  of which women 14-35</t>
  </si>
  <si>
    <t>Suffolk Coastal  of which men 36-65</t>
  </si>
  <si>
    <t>Suffolk Coastal  of which women 36-65</t>
  </si>
  <si>
    <t>Waveney  of which men 14-35</t>
  </si>
  <si>
    <t>Waveney  of which women 14-35</t>
  </si>
  <si>
    <t>Waveney  of which men 36-65</t>
  </si>
  <si>
    <t>Waveney  of which women 36-65</t>
  </si>
  <si>
    <t>Elmbridge  of which men 14-35</t>
  </si>
  <si>
    <t>Elmbridge  of which women 14-35</t>
  </si>
  <si>
    <t>Elmbridge  of which men 36-65</t>
  </si>
  <si>
    <t>Elmbridge  of which women 36-65</t>
  </si>
  <si>
    <t>Epsom and Ewell  of which men 14-35</t>
  </si>
  <si>
    <t>Epsom and Ewell  of which women 14-35</t>
  </si>
  <si>
    <t>Epsom and Ewell  of which men 36-65</t>
  </si>
  <si>
    <t>Epsom and Ewell  of which women 36-65</t>
  </si>
  <si>
    <t>Guildford  of which men 14-35</t>
  </si>
  <si>
    <t>Guildford  of which women 14-35</t>
  </si>
  <si>
    <t>Guildford  of which men 36-65</t>
  </si>
  <si>
    <t>Guildford  of which women 36-65</t>
  </si>
  <si>
    <t>Mole Valley  of which men 14-35</t>
  </si>
  <si>
    <t>Mole Valley  of which women 14-35</t>
  </si>
  <si>
    <t>Mole Valley  of which men 36-65</t>
  </si>
  <si>
    <t>Mole Valley  of which women 36-65</t>
  </si>
  <si>
    <t>Reigate and Banstead  of which men 14-35</t>
  </si>
  <si>
    <t>Reigate and Banstead  of which women 14-35</t>
  </si>
  <si>
    <t>Reigate and Banstead  of which men 36-65</t>
  </si>
  <si>
    <t>Reigate and Banstead  of which women 36-65</t>
  </si>
  <si>
    <t>Runnymede  of which men 14-35</t>
  </si>
  <si>
    <t>Runnymede  of which women 14-35</t>
  </si>
  <si>
    <t>Runnymede  of which men 36-65</t>
  </si>
  <si>
    <t>Runnymede  of which women 36-65</t>
  </si>
  <si>
    <t>Spelthorne  of which men 14-35</t>
  </si>
  <si>
    <t>Spelthorne  of which women 14-35</t>
  </si>
  <si>
    <t>Spelthorne  of which men 36-65</t>
  </si>
  <si>
    <t>Spelthorne  of which women 36-65</t>
  </si>
  <si>
    <t>Surrey Heath  of which men 14-35</t>
  </si>
  <si>
    <t>Surrey Heath  of which women 14-35</t>
  </si>
  <si>
    <t>Surrey Heath  of which men 36-65</t>
  </si>
  <si>
    <t>Surrey Heath  of which women 36-65</t>
  </si>
  <si>
    <t>Tandridge  of which men 14-35</t>
  </si>
  <si>
    <t>Tandridge  of which women 14-35</t>
  </si>
  <si>
    <t>Tandridge  of which men 36-65</t>
  </si>
  <si>
    <t>Tandridge  of which women 36-65</t>
  </si>
  <si>
    <t>Waverley  of which men 14-35</t>
  </si>
  <si>
    <t>Waverley  of which women 14-35</t>
  </si>
  <si>
    <t>Waverley  of which men 36-65</t>
  </si>
  <si>
    <t>Waverley  of which women 36-65</t>
  </si>
  <si>
    <t>Woking  of which men 14-35</t>
  </si>
  <si>
    <t>Woking  of which women 14-35</t>
  </si>
  <si>
    <t>Woking  of which men 36-65</t>
  </si>
  <si>
    <t>Woking  of which women 36-65</t>
  </si>
  <si>
    <t>North Warwickshire  of which men 14-35</t>
  </si>
  <si>
    <t>North Warwickshire  of which women 14-35</t>
  </si>
  <si>
    <t>North Warwickshire  of which men 36-65</t>
  </si>
  <si>
    <t>North Warwickshire  of which women 36-65</t>
  </si>
  <si>
    <t>Nuneaton and Bedworth  of which men 14-35</t>
  </si>
  <si>
    <t>Nuneaton and Bedworth  of which women 14-35</t>
  </si>
  <si>
    <t>Nuneaton and Bedworth  of which men 36-65</t>
  </si>
  <si>
    <t>Nuneaton and Bedworth  of which women 36-65</t>
  </si>
  <si>
    <t>Rugby  of which men 14-35</t>
  </si>
  <si>
    <t>Rugby  of which women 14-35</t>
  </si>
  <si>
    <t>Rugby  of which men 36-65</t>
  </si>
  <si>
    <t>Rugby  of which women 36-65</t>
  </si>
  <si>
    <t>Stratford-on-Avon  of which men 14-35</t>
  </si>
  <si>
    <t>Stratford-on-Avon  of which women 14-35</t>
  </si>
  <si>
    <t>Stratford-on-Avon  of which men 36-65</t>
  </si>
  <si>
    <t>Stratford-on-Avon  of which women 36-65</t>
  </si>
  <si>
    <t>Warwick  of which men 14-35</t>
  </si>
  <si>
    <t>Warwick  of which women 14-35</t>
  </si>
  <si>
    <t>Warwick  of which men 36-65</t>
  </si>
  <si>
    <t>Warwick  of which women 36-65</t>
  </si>
  <si>
    <t>Adur  of which men 14-35</t>
  </si>
  <si>
    <t>Adur  of which women 14-35</t>
  </si>
  <si>
    <t>Adur  of which men 36-65</t>
  </si>
  <si>
    <t>Adur  of which women 36-65</t>
  </si>
  <si>
    <t>Arun  of which men 14-35</t>
  </si>
  <si>
    <t>Arun  of which women 14-35</t>
  </si>
  <si>
    <t>Arun  of which men 36-65</t>
  </si>
  <si>
    <t>Arun  of which women 36-65</t>
  </si>
  <si>
    <t>Chichester  of which men 14-35</t>
  </si>
  <si>
    <t>Chichester  of which women 14-35</t>
  </si>
  <si>
    <t>Chichester  of which men 36-65</t>
  </si>
  <si>
    <t>Chichester  of which women 36-65</t>
  </si>
  <si>
    <t>Crawley  of which men 14-35</t>
  </si>
  <si>
    <t>Crawley  of which women 14-35</t>
  </si>
  <si>
    <t>Crawley  of which men 36-65</t>
  </si>
  <si>
    <t>Crawley  of which women 36-65</t>
  </si>
  <si>
    <t>Horsham  of which men 14-35</t>
  </si>
  <si>
    <t>Horsham  of which women 14-35</t>
  </si>
  <si>
    <t>Horsham  of which men 36-65</t>
  </si>
  <si>
    <t>Horsham  of which women 36-65</t>
  </si>
  <si>
    <t>Mid Sussex  of which men 14-35</t>
  </si>
  <si>
    <t>Mid Sussex  of which women 14-35</t>
  </si>
  <si>
    <t>Mid Sussex  of which men 36-65</t>
  </si>
  <si>
    <t>Mid Sussex  of which women 36-65</t>
  </si>
  <si>
    <t>Worthing  of which men 14-35</t>
  </si>
  <si>
    <t>Worthing  of which women 14-35</t>
  </si>
  <si>
    <t>Worthing  of which men 36-65</t>
  </si>
  <si>
    <t>Worthing  of which women 36-65</t>
  </si>
  <si>
    <t>Bromsgrove  of which men 14-35</t>
  </si>
  <si>
    <t>Bromsgrove  of which women 14-35</t>
  </si>
  <si>
    <t>Bromsgrove  of which men 36-65</t>
  </si>
  <si>
    <t>Bromsgrove  of which women 36-65</t>
  </si>
  <si>
    <t>Malvern Hills  of which men 14-35</t>
  </si>
  <si>
    <t>Malvern Hills  of which women 14-35</t>
  </si>
  <si>
    <t>Malvern Hills  of which men 36-65</t>
  </si>
  <si>
    <t>Malvern Hills  of which women 36-65</t>
  </si>
  <si>
    <t>Redditch  of which men 14-35</t>
  </si>
  <si>
    <t>Redditch  of which women 14-35</t>
  </si>
  <si>
    <t>Redditch  of which men 36-65</t>
  </si>
  <si>
    <t>Redditch  of which women 36-65</t>
  </si>
  <si>
    <t>Worcester  of which men 14-35</t>
  </si>
  <si>
    <t>Worcester  of which women 14-35</t>
  </si>
  <si>
    <t>Worcester  of which men 36-65</t>
  </si>
  <si>
    <t>Worcester  of which women 36-65</t>
  </si>
  <si>
    <t>Wychavon  of which men 14-35</t>
  </si>
  <si>
    <t>Wychavon  of which women 14-35</t>
  </si>
  <si>
    <t>Wychavon  of which men 36-65</t>
  </si>
  <si>
    <t>Wychavon  of which women 36-65</t>
  </si>
  <si>
    <t>Wyre Forest  of which men 14-35</t>
  </si>
  <si>
    <t>Wyre Forest  of which women 14-35</t>
  </si>
  <si>
    <t>Wyre Forest  of which men 36-65</t>
  </si>
  <si>
    <t>Wyre Forest  of which women 36-65</t>
  </si>
  <si>
    <t>St Albans  of which men 14-35</t>
  </si>
  <si>
    <t>St Albans  of which women 14-35</t>
  </si>
  <si>
    <t>St Albans  of which men 36-65</t>
  </si>
  <si>
    <t>St Albans  of which women 36-65</t>
  </si>
  <si>
    <t>Welwyn Hatfield  of which men 14-35</t>
  </si>
  <si>
    <t>Welwyn Hatfield  of which women 14-35</t>
  </si>
  <si>
    <t>Welwyn Hatfield  of which men 36-65</t>
  </si>
  <si>
    <t>Welwyn Hatfield  of which women 36-65</t>
  </si>
  <si>
    <t>East Hertfordshire  of which men 14-35</t>
  </si>
  <si>
    <t>East Hertfordshire  of which women 14-35</t>
  </si>
  <si>
    <t>East Hertfordshire  of which men 36-65</t>
  </si>
  <si>
    <t>East Hertfordshire  of which women 36-65</t>
  </si>
  <si>
    <t>Stevenage  of which men 14-35</t>
  </si>
  <si>
    <t>Stevenage  of which women 14-35</t>
  </si>
  <si>
    <t>Stevenage  of which men 36-65</t>
  </si>
  <si>
    <t>Stevenage  of which women 36-65</t>
  </si>
  <si>
    <t>Bolton  of which men 14-35</t>
  </si>
  <si>
    <t>Bolton  of which women 14-35</t>
  </si>
  <si>
    <t>Bolton  of which men 36-65</t>
  </si>
  <si>
    <t>Bolton  of which women 36-65</t>
  </si>
  <si>
    <t>Bury  of which men 14-35</t>
  </si>
  <si>
    <t>Bury  of which women 14-35</t>
  </si>
  <si>
    <t>Bury  of which men 36-65</t>
  </si>
  <si>
    <t>Bury  of which women 36-65</t>
  </si>
  <si>
    <t>Manchester  of which men 14-35</t>
  </si>
  <si>
    <t>Manchester  of which women 14-35</t>
  </si>
  <si>
    <t>Manchester  of which men 36-65</t>
  </si>
  <si>
    <t>Manchester  of which women 36-65</t>
  </si>
  <si>
    <t>Oldham  of which men 14-35</t>
  </si>
  <si>
    <t>Oldham  of which women 14-35</t>
  </si>
  <si>
    <t>Oldham  of which men 36-65</t>
  </si>
  <si>
    <t>Oldham  of which women 36-65</t>
  </si>
  <si>
    <t>Rochdale  of which men 14-35</t>
  </si>
  <si>
    <t>Rochdale  of which women 14-35</t>
  </si>
  <si>
    <t>Rochdale  of which men 36-65</t>
  </si>
  <si>
    <t>Rochdale  of which women 36-65</t>
  </si>
  <si>
    <t>Salford  of which men 14-35</t>
  </si>
  <si>
    <t>Salford  of which women 14-35</t>
  </si>
  <si>
    <t>Salford  of which men 36-65</t>
  </si>
  <si>
    <t>Salford  of which women 36-65</t>
  </si>
  <si>
    <t>Stockport  of which men 14-35</t>
  </si>
  <si>
    <t>Stockport  of which women 14-35</t>
  </si>
  <si>
    <t>Stockport  of which men 36-65</t>
  </si>
  <si>
    <t>Stockport  of which women 36-65</t>
  </si>
  <si>
    <t>Tameside  of which men 14-35</t>
  </si>
  <si>
    <t>Tameside  of which women 14-35</t>
  </si>
  <si>
    <t>Tameside  of which men 36-65</t>
  </si>
  <si>
    <t>Tameside  of which women 36-65</t>
  </si>
  <si>
    <t>Trafford  of which men 14-35</t>
  </si>
  <si>
    <t>Trafford  of which women 14-35</t>
  </si>
  <si>
    <t>Trafford  of which men 36-65</t>
  </si>
  <si>
    <t>Trafford  of which women 36-65</t>
  </si>
  <si>
    <t>Wigan  of which men 14-35</t>
  </si>
  <si>
    <t>Wigan  of which women 14-35</t>
  </si>
  <si>
    <t>Wigan  of which men 36-65</t>
  </si>
  <si>
    <t>Wigan  of which women 36-65</t>
  </si>
  <si>
    <t>Knowsley  of which men 14-35</t>
  </si>
  <si>
    <t>Knowsley  of which women 14-35</t>
  </si>
  <si>
    <t>Knowsley  of which men 36-65</t>
  </si>
  <si>
    <t>Knowsley  of which women 36-65</t>
  </si>
  <si>
    <t>Liverpool  of which men 14-35</t>
  </si>
  <si>
    <t>Liverpool  of which women 14-35</t>
  </si>
  <si>
    <t>Liverpool  of which men 36-65</t>
  </si>
  <si>
    <t>Liverpool  of which women 36-65</t>
  </si>
  <si>
    <t>St. Helens  of which men 14-35</t>
  </si>
  <si>
    <t>St. Helens  of which women 14-35</t>
  </si>
  <si>
    <t>St. Helens  of which men 36-65</t>
  </si>
  <si>
    <t>St. Helens  of which women 36-65</t>
  </si>
  <si>
    <t>Sefton  of which men 14-35</t>
  </si>
  <si>
    <t>Sefton  of which women 14-35</t>
  </si>
  <si>
    <t>Sefton  of which men 36-65</t>
  </si>
  <si>
    <t>Sefton  of which women 36-65</t>
  </si>
  <si>
    <t>Wirral  of which men 14-35</t>
  </si>
  <si>
    <t>Wirral  of which women 14-35</t>
  </si>
  <si>
    <t>Wirral  of which men 36-65</t>
  </si>
  <si>
    <t>Wirral  of which women 36-65</t>
  </si>
  <si>
    <t>Barnsley  of which men 14-35</t>
  </si>
  <si>
    <t>Barnsley  of which women 14-35</t>
  </si>
  <si>
    <t>Barnsley  of which men 36-65</t>
  </si>
  <si>
    <t>Barnsley  of which women 36-65</t>
  </si>
  <si>
    <t>Doncaster  of which men 14-35</t>
  </si>
  <si>
    <t>Doncaster  of which women 14-35</t>
  </si>
  <si>
    <t>Doncaster  of which men 36-65</t>
  </si>
  <si>
    <t>Doncaster  of which women 36-65</t>
  </si>
  <si>
    <t>Rotherham  of which men 14-35</t>
  </si>
  <si>
    <t>Rotherham  of which women 14-35</t>
  </si>
  <si>
    <t>Rotherham  of which men 36-65</t>
  </si>
  <si>
    <t>Rotherham  of which women 36-65</t>
  </si>
  <si>
    <t>Sheffield  of which men 14-35</t>
  </si>
  <si>
    <t>Sheffield  of which women 14-35</t>
  </si>
  <si>
    <t>Sheffield  of which men 36-65</t>
  </si>
  <si>
    <t>Sheffield  of which women 36-65</t>
  </si>
  <si>
    <t>Newcastle upon Tyne  of which men 14-35</t>
  </si>
  <si>
    <t>Newcastle upon Tyne  of which women 14-35</t>
  </si>
  <si>
    <t>Newcastle upon Tyne  of which men 36-65</t>
  </si>
  <si>
    <t>Newcastle upon Tyne  of which women 36-65</t>
  </si>
  <si>
    <t>North Tyneside  of which men 14-35</t>
  </si>
  <si>
    <t>North Tyneside  of which women 14-35</t>
  </si>
  <si>
    <t>North Tyneside  of which men 36-65</t>
  </si>
  <si>
    <t>North Tyneside  of which women 36-65</t>
  </si>
  <si>
    <t>South Tyneside  of which men 14-35</t>
  </si>
  <si>
    <t>South Tyneside  of which women 14-35</t>
  </si>
  <si>
    <t>South Tyneside  of which men 36-65</t>
  </si>
  <si>
    <t>South Tyneside  of which women 36-65</t>
  </si>
  <si>
    <t>Sunderland  of which men 14-35</t>
  </si>
  <si>
    <t>Sunderland  of which women 14-35</t>
  </si>
  <si>
    <t>Sunderland  of which men 36-65</t>
  </si>
  <si>
    <t>Sunderland  of which women 36-65</t>
  </si>
  <si>
    <t>Birmingham  of which men 14-35</t>
  </si>
  <si>
    <t>Birmingham  of which women 14-35</t>
  </si>
  <si>
    <t>Birmingham  of which men 36-65</t>
  </si>
  <si>
    <t>Birmingham  of which women 36-65</t>
  </si>
  <si>
    <t>Coventry  of which men 14-35</t>
  </si>
  <si>
    <t>Coventry  of which women 14-35</t>
  </si>
  <si>
    <t>Coventry  of which men 36-65</t>
  </si>
  <si>
    <t>Coventry  of which women 36-65</t>
  </si>
  <si>
    <t>Dudley  of which men 14-35</t>
  </si>
  <si>
    <t>Dudley  of which women 14-35</t>
  </si>
  <si>
    <t>Dudley  of which men 36-65</t>
  </si>
  <si>
    <t>Dudley  of which women 36-65</t>
  </si>
  <si>
    <t>Sandwell  of which men 14-35</t>
  </si>
  <si>
    <t>Sandwell  of which women 14-35</t>
  </si>
  <si>
    <t>Sandwell  of which men 36-65</t>
  </si>
  <si>
    <t>Sandwell  of which women 36-65</t>
  </si>
  <si>
    <t>Solihull  of which men 14-35</t>
  </si>
  <si>
    <t>Solihull  of which women 14-35</t>
  </si>
  <si>
    <t>Solihull  of which men 36-65</t>
  </si>
  <si>
    <t>Solihull  of which women 36-65</t>
  </si>
  <si>
    <t>Walsall  of which men 14-35</t>
  </si>
  <si>
    <t>Walsall  of which women 14-35</t>
  </si>
  <si>
    <t>Walsall  of which men 36-65</t>
  </si>
  <si>
    <t>Walsall  of which women 36-65</t>
  </si>
  <si>
    <t>Wolverhampton  of which men 14-35</t>
  </si>
  <si>
    <t>Wolverhampton  of which women 14-35</t>
  </si>
  <si>
    <t>Wolverhampton  of which men 36-65</t>
  </si>
  <si>
    <t>Wolverhampton  of which women 36-65</t>
  </si>
  <si>
    <t>Bradford  of which men 14-35</t>
  </si>
  <si>
    <t>Bradford  of which women 14-35</t>
  </si>
  <si>
    <t>Bradford  of which men 36-65</t>
  </si>
  <si>
    <t>Bradford  of which women 36-65</t>
  </si>
  <si>
    <t>Calderdale  of which men 14-35</t>
  </si>
  <si>
    <t>Calderdale  of which women 14-35</t>
  </si>
  <si>
    <t>Calderdale  of which men 36-65</t>
  </si>
  <si>
    <t>Calderdale  of which women 36-65</t>
  </si>
  <si>
    <t>Kirklees  of which men 14-35</t>
  </si>
  <si>
    <t>Kirklees  of which women 14-35</t>
  </si>
  <si>
    <t>Kirklees  of which men 36-65</t>
  </si>
  <si>
    <t>Kirklees  of which women 36-65</t>
  </si>
  <si>
    <t>Leeds  of which men 14-35</t>
  </si>
  <si>
    <t>Leeds  of which women 14-35</t>
  </si>
  <si>
    <t>Leeds  of which men 36-65</t>
  </si>
  <si>
    <t>Leeds  of which women 36-65</t>
  </si>
  <si>
    <t>Wakefield  of which men 14-35</t>
  </si>
  <si>
    <t>Wakefield  of which women 14-35</t>
  </si>
  <si>
    <t>Wakefield  of which men 36-65</t>
  </si>
  <si>
    <t>Wakefield  of which women 36-65</t>
  </si>
  <si>
    <t>Gateshead  of which men 14-35</t>
  </si>
  <si>
    <t>Gateshead  of which women 14-35</t>
  </si>
  <si>
    <t>Gateshead  of which men 36-65</t>
  </si>
  <si>
    <t>Gateshead  of which women 36-65</t>
  </si>
  <si>
    <t>Population projection for the city of London by Greater London Authority:
https://data.london.gov.uk/dataset/2015-round-population-projections/resource/4a31a2dc-717f-4f65-8514-9bbc10bcd650
Population projection for other regions of England by Office of National Statistics:
https://www.ons.gov.uk/peoplepopulationandcommunity/populationandmigration/populationprojections/datasets/localauthoritiesinenglandz1</t>
  </si>
  <si>
    <t>Incidence of FEP cases: http://www.psymaptic.org/prediction/
Data for the Non-metropolitan district (local area code E07) are not available</t>
  </si>
  <si>
    <t>5. For further Information</t>
  </si>
  <si>
    <t>The purpose of the tool is to support the London EIP community of practice, commissioners and healthcare leadership to assess workforce requirements for the delivery of EIP services across boroughs. Population and prevalence data for the rest of England has been subsequently added although prevalence data will need to be manually added for Non-metropolitan districts (local area code E07) - see 'Data and assumptions' and orange tabs.</t>
  </si>
  <si>
    <t xml:space="preserve">For further information please contact us using the contact form at https://www.healthylondon.org/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</si>
</sst>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0.0"/>
    <numFmt numFmtId="166" formatCode="_-* #,##0_-;\-* #,##0_-;_-* &quot;-&quot;??_-;_-@_-"/>
    <numFmt numFmtId="167" formatCode="_-[$£-809]* #,##0.00_-;\-[$£-809]* #,##0.00_-;_-[$£-809]* &quot;-&quot;??_-;_-@_-"/>
    <numFmt numFmtId="168" formatCode="_-[$£-809]* #,##0_-;\-[$£-809]* #,##0_-;_-[$£-809]* &quot;-&quot;??_-;_-@_-"/>
  </numFmts>
  <fonts count="32" x14ac:knownFonts="1">
    <font>
      <sz val="11"/>
      <color theme="1"/>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i/>
      <sz val="11"/>
      <color theme="1"/>
      <name val="Calibri"/>
      <family val="2"/>
      <scheme val="minor"/>
    </font>
    <font>
      <b/>
      <i/>
      <sz val="11"/>
      <color theme="1"/>
      <name val="Calibri"/>
      <family val="2"/>
      <scheme val="minor"/>
    </font>
    <font>
      <b/>
      <sz val="11"/>
      <color theme="0"/>
      <name val="Calibri"/>
      <family val="2"/>
      <scheme val="minor"/>
    </font>
    <font>
      <sz val="11"/>
      <color indexed="8"/>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22"/>
      <color theme="1"/>
      <name val="Calibri"/>
      <family val="2"/>
      <scheme val="minor"/>
    </font>
    <font>
      <b/>
      <sz val="11"/>
      <color rgb="FF0070C0"/>
      <name val="Calibri"/>
      <family val="2"/>
      <scheme val="minor"/>
    </font>
    <font>
      <sz val="11"/>
      <color rgb="FFBE04CC"/>
      <name val="Calibri"/>
      <family val="2"/>
      <scheme val="minor"/>
    </font>
    <font>
      <b/>
      <sz val="11"/>
      <color rgb="FFF58DFD"/>
      <name val="Calibri"/>
      <family val="2"/>
      <scheme val="minor"/>
    </font>
    <font>
      <u/>
      <sz val="11"/>
      <color theme="10"/>
      <name val="Calibri"/>
      <family val="2"/>
      <scheme val="minor"/>
    </font>
  </fonts>
  <fills count="35">
    <fill>
      <patternFill patternType="none"/>
    </fill>
    <fill>
      <patternFill patternType="gray125"/>
    </fill>
    <fill>
      <patternFill patternType="solid">
        <fgColor theme="2" tint="-9.9978637043366805E-2"/>
        <bgColor indexed="64"/>
      </patternFill>
    </fill>
    <fill>
      <patternFill patternType="solid">
        <fgColor theme="1" tint="0.499984740745262"/>
        <bgColor indexed="64"/>
      </patternFill>
    </fill>
    <fill>
      <patternFill patternType="solid">
        <fgColor theme="3" tint="-0.499984740745262"/>
        <bgColor indexed="64"/>
      </patternFill>
    </fill>
    <fill>
      <patternFill patternType="solid">
        <fgColor theme="4" tint="0.59999389629810485"/>
        <bgColor indexed="64"/>
      </patternFill>
    </fill>
    <fill>
      <patternFill patternType="solid">
        <fgColor theme="7" tint="-0.24997711111789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A5A5A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5"/>
        <bgColor indexed="64"/>
      </patternFill>
    </fill>
    <fill>
      <patternFill patternType="solid">
        <fgColor theme="0" tint="-0.499984740745262"/>
        <bgColor indexed="64"/>
      </patternFill>
    </fill>
    <fill>
      <patternFill patternType="solid">
        <fgColor theme="2" tint="-0.49998474074526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54">
    <xf numFmtId="0" fontId="0" fillId="0" borderId="0"/>
    <xf numFmtId="43" fontId="2" fillId="0" borderId="0" applyFont="0" applyFill="0" applyBorder="0" applyAlignment="0" applyProtection="0"/>
    <xf numFmtId="9" fontId="2" fillId="0" borderId="0" applyFont="0" applyFill="0" applyBorder="0" applyAlignment="0" applyProtection="0"/>
    <xf numFmtId="0" fontId="7" fillId="9" borderId="2" applyNumberFormat="0" applyAlignment="0" applyProtection="0"/>
    <xf numFmtId="0" fontId="8" fillId="0" borderId="0"/>
    <xf numFmtId="0" fontId="2" fillId="0" borderId="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10" fillId="20"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7" borderId="0" applyNumberFormat="0" applyBorder="0" applyAlignment="0" applyProtection="0"/>
    <xf numFmtId="0" fontId="11" fillId="11" borderId="0" applyNumberFormat="0" applyBorder="0" applyAlignment="0" applyProtection="0"/>
    <xf numFmtId="0" fontId="12" fillId="28" borderId="3" applyNumberFormat="0" applyAlignment="0" applyProtection="0"/>
    <xf numFmtId="0" fontId="13" fillId="29" borderId="4" applyNumberFormat="0" applyAlignment="0" applyProtection="0"/>
    <xf numFmtId="0" fontId="14" fillId="0" borderId="0" applyNumberFormat="0" applyFill="0" applyBorder="0" applyAlignment="0" applyProtection="0"/>
    <xf numFmtId="0" fontId="15" fillId="12"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15" borderId="3" applyNumberFormat="0" applyAlignment="0" applyProtection="0"/>
    <xf numFmtId="0" fontId="20" fillId="0" borderId="8" applyNumberFormat="0" applyFill="0" applyAlignment="0" applyProtection="0"/>
    <xf numFmtId="0" fontId="21" fillId="30" borderId="0" applyNumberFormat="0" applyBorder="0" applyAlignment="0" applyProtection="0"/>
    <xf numFmtId="0" fontId="22" fillId="0" borderId="0"/>
    <xf numFmtId="0" fontId="22" fillId="0" borderId="0"/>
    <xf numFmtId="0" fontId="22" fillId="0" borderId="0"/>
    <xf numFmtId="0" fontId="2" fillId="0" borderId="0"/>
    <xf numFmtId="0" fontId="22" fillId="0" borderId="0"/>
    <xf numFmtId="0" fontId="22" fillId="31" borderId="9" applyNumberFormat="0" applyFont="0" applyAlignment="0" applyProtection="0"/>
    <xf numFmtId="0" fontId="23" fillId="28" borderId="10" applyNumberFormat="0" applyAlignment="0" applyProtection="0"/>
    <xf numFmtId="0" fontId="22" fillId="0" borderId="0"/>
    <xf numFmtId="0" fontId="24" fillId="0" borderId="0" applyNumberFormat="0" applyFill="0" applyBorder="0" applyAlignment="0" applyProtection="0"/>
    <xf numFmtId="0" fontId="25" fillId="0" borderId="11" applyNumberFormat="0" applyFill="0" applyAlignment="0" applyProtection="0"/>
    <xf numFmtId="0" fontId="26" fillId="0" borderId="0" applyNumberFormat="0" applyFill="0" applyBorder="0" applyAlignment="0" applyProtection="0"/>
    <xf numFmtId="0" fontId="31" fillId="0" borderId="0" applyNumberFormat="0" applyFill="0" applyBorder="0" applyAlignment="0" applyProtection="0"/>
  </cellStyleXfs>
  <cellXfs count="104">
    <xf numFmtId="0" fontId="0" fillId="0" borderId="0" xfId="0"/>
    <xf numFmtId="0" fontId="5" fillId="0" borderId="0" xfId="0" applyFont="1"/>
    <xf numFmtId="0" fontId="1" fillId="0" borderId="0" xfId="0" applyFont="1"/>
    <xf numFmtId="0" fontId="0" fillId="0" borderId="0" xfId="0" applyFont="1"/>
    <xf numFmtId="3" fontId="0" fillId="0" borderId="0" xfId="0" applyNumberFormat="1"/>
    <xf numFmtId="0" fontId="1" fillId="2" borderId="0" xfId="0" applyFont="1" applyFill="1"/>
    <xf numFmtId="0" fontId="0" fillId="0" borderId="0" xfId="0" applyFill="1"/>
    <xf numFmtId="0" fontId="4" fillId="3" borderId="0" xfId="0" applyFont="1" applyFill="1"/>
    <xf numFmtId="0" fontId="4" fillId="4" borderId="0" xfId="0" applyFont="1" applyFill="1"/>
    <xf numFmtId="3" fontId="5" fillId="0" borderId="0" xfId="0" applyNumberFormat="1" applyFont="1"/>
    <xf numFmtId="165" fontId="0" fillId="0" borderId="0" xfId="0" applyNumberFormat="1"/>
    <xf numFmtId="3" fontId="1" fillId="2" borderId="0" xfId="0" applyNumberFormat="1" applyFont="1" applyFill="1"/>
    <xf numFmtId="0" fontId="4" fillId="3" borderId="0" xfId="0" applyFont="1" applyFill="1" applyAlignment="1">
      <alignment horizontal="center"/>
    </xf>
    <xf numFmtId="0" fontId="3" fillId="0" borderId="0" xfId="0" applyFont="1"/>
    <xf numFmtId="0" fontId="3" fillId="0" borderId="0" xfId="0" applyFont="1" applyAlignment="1">
      <alignment horizontal="right"/>
    </xf>
    <xf numFmtId="0" fontId="1" fillId="5" borderId="0" xfId="0" applyFont="1" applyFill="1"/>
    <xf numFmtId="0" fontId="5" fillId="5" borderId="0" xfId="0" applyFont="1" applyFill="1"/>
    <xf numFmtId="3" fontId="6" fillId="5" borderId="0" xfId="0" applyNumberFormat="1" applyFont="1" applyFill="1"/>
    <xf numFmtId="3" fontId="0" fillId="0" borderId="0" xfId="0" applyNumberFormat="1" applyFont="1" applyFill="1"/>
    <xf numFmtId="0" fontId="0" fillId="0" borderId="0" xfId="0" applyFont="1" applyFill="1"/>
    <xf numFmtId="9" fontId="0" fillId="0" borderId="0" xfId="2" applyFont="1" applyFill="1"/>
    <xf numFmtId="4" fontId="5" fillId="0" borderId="0" xfId="0" applyNumberFormat="1" applyFont="1"/>
    <xf numFmtId="43" fontId="5" fillId="0" borderId="0" xfId="1" applyFont="1" applyFill="1"/>
    <xf numFmtId="166" fontId="5" fillId="0" borderId="0" xfId="1" applyNumberFormat="1" applyFont="1" applyFill="1"/>
    <xf numFmtId="0" fontId="4" fillId="3" borderId="0" xfId="0" applyFont="1" applyFill="1" applyAlignment="1">
      <alignment horizontal="right"/>
    </xf>
    <xf numFmtId="0" fontId="1" fillId="0" borderId="0" xfId="0" applyFont="1" applyAlignment="1">
      <alignment horizontal="right"/>
    </xf>
    <xf numFmtId="0" fontId="0" fillId="0" borderId="1" xfId="0" applyBorder="1"/>
    <xf numFmtId="0" fontId="0" fillId="7" borderId="1" xfId="0" applyFill="1" applyBorder="1"/>
    <xf numFmtId="165" fontId="0" fillId="7" borderId="1" xfId="0" applyNumberFormat="1" applyFill="1" applyBorder="1"/>
    <xf numFmtId="0" fontId="0" fillId="8" borderId="1" xfId="0" applyFill="1" applyBorder="1"/>
    <xf numFmtId="0" fontId="5" fillId="8" borderId="1" xfId="0" applyFont="1" applyFill="1" applyBorder="1" applyAlignment="1">
      <alignment horizontal="right"/>
    </xf>
    <xf numFmtId="165" fontId="0" fillId="8" borderId="1" xfId="0" applyNumberFormat="1" applyFill="1" applyBorder="1"/>
    <xf numFmtId="167" fontId="0" fillId="7" borderId="1" xfId="0" applyNumberFormat="1" applyFill="1" applyBorder="1"/>
    <xf numFmtId="0" fontId="0" fillId="7" borderId="1" xfId="0" applyFont="1" applyFill="1" applyBorder="1" applyAlignment="1">
      <alignment horizontal="right"/>
    </xf>
    <xf numFmtId="164" fontId="7" fillId="9" borderId="2" xfId="3" applyNumberFormat="1" applyAlignment="1">
      <alignment vertical="top" wrapText="1"/>
    </xf>
    <xf numFmtId="0" fontId="7" fillId="6" borderId="2" xfId="3" applyFill="1" applyAlignment="1">
      <alignment vertical="top" wrapText="1"/>
    </xf>
    <xf numFmtId="49" fontId="0" fillId="0" borderId="0" xfId="0" applyNumberFormat="1"/>
    <xf numFmtId="0" fontId="0" fillId="2" borderId="0" xfId="0" applyFill="1"/>
    <xf numFmtId="0" fontId="4" fillId="0" borderId="0" xfId="0" applyFont="1" applyFill="1"/>
    <xf numFmtId="0" fontId="1" fillId="0" borderId="0" xfId="0" applyFont="1" applyFill="1"/>
    <xf numFmtId="165" fontId="1" fillId="0" borderId="0" xfId="0" applyNumberFormat="1" applyFont="1" applyFill="1"/>
    <xf numFmtId="43" fontId="0" fillId="0" borderId="0" xfId="1" applyFont="1" applyFill="1"/>
    <xf numFmtId="166" fontId="1" fillId="0" borderId="0" xfId="1" applyNumberFormat="1" applyFont="1" applyFill="1"/>
    <xf numFmtId="166" fontId="0" fillId="0" borderId="0" xfId="1" applyNumberFormat="1" applyFont="1" applyFill="1"/>
    <xf numFmtId="0" fontId="4" fillId="33" borderId="0" xfId="0" applyFont="1" applyFill="1" applyAlignment="1">
      <alignment horizontal="center"/>
    </xf>
    <xf numFmtId="0" fontId="0" fillId="32" borderId="0" xfId="0" applyFont="1" applyFill="1" applyAlignment="1">
      <alignment horizontal="center"/>
    </xf>
    <xf numFmtId="0" fontId="0" fillId="5" borderId="0" xfId="0" applyFill="1"/>
    <xf numFmtId="0" fontId="5" fillId="0" borderId="0" xfId="0" applyFont="1" applyFill="1"/>
    <xf numFmtId="2" fontId="0" fillId="0" borderId="0" xfId="0" applyNumberFormat="1" applyFont="1" applyFill="1"/>
    <xf numFmtId="3" fontId="0" fillId="0" borderId="0" xfId="0" applyNumberFormat="1" applyFill="1"/>
    <xf numFmtId="1" fontId="5" fillId="0" borderId="0" xfId="0" applyNumberFormat="1" applyFont="1" applyFill="1"/>
    <xf numFmtId="9" fontId="5" fillId="0" borderId="0" xfId="2" applyFont="1" applyFill="1"/>
    <xf numFmtId="2" fontId="0" fillId="0" borderId="0" xfId="0" applyNumberFormat="1" applyFill="1"/>
    <xf numFmtId="9" fontId="5" fillId="32" borderId="0" xfId="2" applyFont="1" applyFill="1"/>
    <xf numFmtId="3" fontId="1" fillId="0" borderId="0" xfId="0" applyNumberFormat="1" applyFont="1" applyFill="1"/>
    <xf numFmtId="1" fontId="5" fillId="32" borderId="0" xfId="2" applyNumberFormat="1" applyFont="1" applyFill="1"/>
    <xf numFmtId="9" fontId="5" fillId="32" borderId="0" xfId="1" applyNumberFormat="1" applyFont="1" applyFill="1"/>
    <xf numFmtId="0" fontId="0" fillId="32" borderId="0" xfId="0" applyFill="1"/>
    <xf numFmtId="9" fontId="0" fillId="32" borderId="0" xfId="0" applyNumberFormat="1" applyFill="1"/>
    <xf numFmtId="165" fontId="0" fillId="32" borderId="0" xfId="0" applyNumberFormat="1" applyFill="1"/>
    <xf numFmtId="3" fontId="0" fillId="32" borderId="0" xfId="0" applyNumberFormat="1" applyFill="1"/>
    <xf numFmtId="0" fontId="4" fillId="2" borderId="0" xfId="0" applyFont="1" applyFill="1"/>
    <xf numFmtId="2" fontId="0" fillId="32" borderId="0" xfId="0" applyNumberFormat="1" applyFill="1"/>
    <xf numFmtId="4" fontId="5" fillId="0" borderId="0" xfId="0" applyNumberFormat="1" applyFont="1" applyFill="1"/>
    <xf numFmtId="1" fontId="5" fillId="32" borderId="0" xfId="0" applyNumberFormat="1" applyFont="1" applyFill="1"/>
    <xf numFmtId="0" fontId="5" fillId="0" borderId="0" xfId="0" applyFont="1" applyAlignment="1">
      <alignment horizontal="left"/>
    </xf>
    <xf numFmtId="0" fontId="4" fillId="34" borderId="0" xfId="0" applyFont="1" applyFill="1"/>
    <xf numFmtId="0" fontId="4" fillId="34" borderId="0" xfId="0" applyFont="1" applyFill="1" applyAlignment="1">
      <alignment horizontal="right"/>
    </xf>
    <xf numFmtId="0" fontId="4" fillId="34" borderId="0" xfId="0" applyFont="1" applyFill="1" applyAlignment="1">
      <alignment horizontal="center"/>
    </xf>
    <xf numFmtId="168" fontId="0" fillId="0" borderId="0" xfId="0" applyNumberFormat="1"/>
    <xf numFmtId="0" fontId="0" fillId="32" borderId="1" xfId="0" applyFont="1" applyFill="1" applyBorder="1" applyAlignment="1">
      <alignment horizontal="right"/>
    </xf>
    <xf numFmtId="0" fontId="0" fillId="32" borderId="1" xfId="0" applyFill="1" applyBorder="1"/>
    <xf numFmtId="165" fontId="0" fillId="32" borderId="1" xfId="0" applyNumberFormat="1" applyFill="1" applyBorder="1"/>
    <xf numFmtId="168" fontId="0" fillId="32" borderId="1" xfId="0" applyNumberFormat="1" applyFill="1" applyBorder="1"/>
    <xf numFmtId="165" fontId="1" fillId="0" borderId="0" xfId="0" applyNumberFormat="1" applyFont="1"/>
    <xf numFmtId="3" fontId="0" fillId="7" borderId="1" xfId="0" applyNumberFormat="1" applyFill="1" applyBorder="1"/>
    <xf numFmtId="3" fontId="1" fillId="0" borderId="0" xfId="0" applyNumberFormat="1" applyFont="1"/>
    <xf numFmtId="0" fontId="0" fillId="0" borderId="0" xfId="0" applyFill="1" applyBorder="1"/>
    <xf numFmtId="0" fontId="0" fillId="0" borderId="0" xfId="0" applyFont="1" applyFill="1" applyBorder="1" applyAlignment="1">
      <alignment horizontal="right"/>
    </xf>
    <xf numFmtId="167" fontId="0" fillId="0" borderId="0" xfId="0" applyNumberFormat="1" applyFill="1" applyBorder="1"/>
    <xf numFmtId="165" fontId="0" fillId="0" borderId="0" xfId="0" applyNumberFormat="1" applyFill="1" applyBorder="1"/>
    <xf numFmtId="0" fontId="1" fillId="32" borderId="0" xfId="0" applyFont="1" applyFill="1"/>
    <xf numFmtId="0" fontId="1" fillId="8" borderId="0" xfId="0" applyFont="1" applyFill="1"/>
    <xf numFmtId="0" fontId="1" fillId="8" borderId="0" xfId="0" applyFont="1" applyFill="1" applyAlignment="1">
      <alignment horizontal="center"/>
    </xf>
    <xf numFmtId="0" fontId="1" fillId="7" borderId="0" xfId="0" applyFont="1" applyFill="1" applyBorder="1" applyAlignment="1">
      <alignment horizontal="right"/>
    </xf>
    <xf numFmtId="165" fontId="1" fillId="7" borderId="0" xfId="0" applyNumberFormat="1" applyFont="1" applyFill="1" applyBorder="1"/>
    <xf numFmtId="0" fontId="0" fillId="0" borderId="0" xfId="0" applyAlignment="1">
      <alignment horizontal="left" vertical="top" wrapText="1"/>
    </xf>
    <xf numFmtId="0" fontId="0" fillId="0" borderId="0" xfId="0" applyAlignment="1">
      <alignment wrapText="1"/>
    </xf>
    <xf numFmtId="0" fontId="1" fillId="0" borderId="0" xfId="0" applyFont="1" applyAlignment="1">
      <alignment horizontal="left" vertical="top" wrapText="1"/>
    </xf>
    <xf numFmtId="0" fontId="1" fillId="0" borderId="0" xfId="0" applyFont="1" applyAlignment="1">
      <alignment horizontal="left" wrapText="1"/>
    </xf>
    <xf numFmtId="0" fontId="0" fillId="0" borderId="0" xfId="0" applyAlignment="1">
      <alignment vertical="top" wrapText="1"/>
    </xf>
    <xf numFmtId="0" fontId="1" fillId="0" borderId="0" xfId="0" applyFont="1" applyAlignment="1">
      <alignment vertical="top" wrapText="1"/>
    </xf>
    <xf numFmtId="0" fontId="0" fillId="0" borderId="0" xfId="0" applyFont="1" applyAlignment="1">
      <alignment vertical="top" wrapText="1"/>
    </xf>
    <xf numFmtId="0" fontId="0" fillId="0" borderId="0" xfId="0" applyFont="1" applyAlignment="1">
      <alignment horizontal="left" vertical="top" wrapText="1"/>
    </xf>
    <xf numFmtId="0" fontId="0" fillId="0" borderId="12" xfId="0" applyBorder="1" applyAlignment="1">
      <alignment horizontal="left" vertical="top"/>
    </xf>
    <xf numFmtId="0" fontId="0" fillId="0" borderId="12" xfId="0" applyBorder="1" applyAlignment="1">
      <alignment horizontal="left" vertical="top" wrapText="1"/>
    </xf>
    <xf numFmtId="9" fontId="0" fillId="0" borderId="12" xfId="0" applyNumberFormat="1" applyBorder="1" applyAlignment="1">
      <alignment horizontal="left" vertical="top"/>
    </xf>
    <xf numFmtId="9" fontId="0" fillId="0" borderId="12" xfId="0" applyNumberFormat="1" applyBorder="1" applyAlignment="1">
      <alignment horizontal="left" vertical="top" wrapText="1"/>
    </xf>
    <xf numFmtId="0" fontId="1" fillId="0" borderId="0" xfId="0" applyFont="1" applyAlignment="1">
      <alignment wrapText="1"/>
    </xf>
    <xf numFmtId="0" fontId="0" fillId="0" borderId="0" xfId="0" applyFont="1" applyAlignment="1">
      <alignment wrapText="1"/>
    </xf>
    <xf numFmtId="0" fontId="27" fillId="0" borderId="0" xfId="0" applyFont="1"/>
    <xf numFmtId="4" fontId="0" fillId="32" borderId="0" xfId="0" applyNumberFormat="1" applyFill="1"/>
    <xf numFmtId="0" fontId="0" fillId="32" borderId="0" xfId="0" applyFill="1" applyAlignment="1">
      <alignment horizontal="left" indent="2"/>
    </xf>
    <xf numFmtId="0" fontId="31" fillId="0" borderId="0" xfId="53" applyAlignment="1">
      <alignment wrapText="1"/>
    </xf>
  </cellXfs>
  <cellStyles count="54">
    <cellStyle name="20% - Accent1 2" xfId="6"/>
    <cellStyle name="20% - Accent2 2" xfId="7"/>
    <cellStyle name="20% - Accent3 2" xfId="8"/>
    <cellStyle name="20% - Accent4 2" xfId="9"/>
    <cellStyle name="20% - Accent5 2" xfId="10"/>
    <cellStyle name="20% - Accent6 2" xfId="11"/>
    <cellStyle name="40% - Accent1 2" xfId="12"/>
    <cellStyle name="40% - Accent2 2" xfId="13"/>
    <cellStyle name="40% - Accent3 2" xfId="14"/>
    <cellStyle name="40% - Accent4 2" xfId="15"/>
    <cellStyle name="40% - Accent5 2" xfId="16"/>
    <cellStyle name="40% - Accent6 2" xfId="17"/>
    <cellStyle name="60% - Accent1 2" xfId="18"/>
    <cellStyle name="60% - Accent2 2" xfId="19"/>
    <cellStyle name="60% - Accent3 2" xfId="20"/>
    <cellStyle name="60% - Accent4 2" xfId="21"/>
    <cellStyle name="60% - Accent5 2" xfId="22"/>
    <cellStyle name="60% - Accent6 2" xfId="23"/>
    <cellStyle name="Accent1 2" xfId="24"/>
    <cellStyle name="Accent2 2" xfId="25"/>
    <cellStyle name="Accent3 2" xfId="26"/>
    <cellStyle name="Accent4 2" xfId="27"/>
    <cellStyle name="Accent5 2" xfId="28"/>
    <cellStyle name="Accent6 2" xfId="29"/>
    <cellStyle name="Bad 2" xfId="30"/>
    <cellStyle name="Calculation 2" xfId="31"/>
    <cellStyle name="Check Cell" xfId="3" builtinId="23"/>
    <cellStyle name="Check Cell 2" xfId="32"/>
    <cellStyle name="Comma" xfId="1" builtinId="3"/>
    <cellStyle name="Explanatory Text 2" xfId="33"/>
    <cellStyle name="Good 2" xfId="34"/>
    <cellStyle name="Heading 1 2" xfId="35"/>
    <cellStyle name="Heading 2 2" xfId="36"/>
    <cellStyle name="Heading 3 2" xfId="37"/>
    <cellStyle name="Heading 4 2" xfId="38"/>
    <cellStyle name="Hyperlink" xfId="53" builtinId="8"/>
    <cellStyle name="Input 2" xfId="39"/>
    <cellStyle name="Linked Cell 2" xfId="40"/>
    <cellStyle name="Neutral 2" xfId="41"/>
    <cellStyle name="Normal" xfId="0" builtinId="0"/>
    <cellStyle name="Normal 2" xfId="4"/>
    <cellStyle name="Normal 2 2" xfId="42"/>
    <cellStyle name="Normal 2 3" xfId="43"/>
    <cellStyle name="Normal 2 4" xfId="44"/>
    <cellStyle name="Normal 3" xfId="5"/>
    <cellStyle name="Normal 4" xfId="45"/>
    <cellStyle name="Normal 4 2" xfId="46"/>
    <cellStyle name="Note 2" xfId="47"/>
    <cellStyle name="Output 2" xfId="48"/>
    <cellStyle name="Percent" xfId="2" builtinId="5"/>
    <cellStyle name="Standard_Import" xfId="49"/>
    <cellStyle name="Title 2" xfId="50"/>
    <cellStyle name="Total 2" xfId="51"/>
    <cellStyle name="Warning Text 2" xfId="52"/>
  </cellStyles>
  <dxfs count="35">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F58DFD"/>
      <color rgb="FFFAC2FE"/>
      <color rgb="FFBE04CC"/>
      <color rgb="FFFFD966"/>
      <color rgb="FFFFD9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155222</xdr:colOff>
      <xdr:row>12</xdr:row>
      <xdr:rowOff>21166</xdr:rowOff>
    </xdr:from>
    <xdr:to>
      <xdr:col>1</xdr:col>
      <xdr:colOff>6697718</xdr:colOff>
      <xdr:row>12</xdr:row>
      <xdr:rowOff>2405944</xdr:rowOff>
    </xdr:to>
    <xdr:pic>
      <xdr:nvPicPr>
        <xdr:cNvPr id="6" name="Picture 5"/>
        <xdr:cNvPicPr>
          <a:picLocks noChangeAspect="1"/>
        </xdr:cNvPicPr>
      </xdr:nvPicPr>
      <xdr:blipFill>
        <a:blip xmlns:r="http://schemas.openxmlformats.org/officeDocument/2006/relationships" r:embed="rId1"/>
        <a:stretch>
          <a:fillRect/>
        </a:stretch>
      </xdr:blipFill>
      <xdr:spPr>
        <a:xfrm>
          <a:off x="345722" y="7323666"/>
          <a:ext cx="6542496" cy="2384778"/>
        </a:xfrm>
        <a:prstGeom prst="rect">
          <a:avLst/>
        </a:prstGeom>
      </xdr:spPr>
    </xdr:pic>
    <xdr:clientData/>
  </xdr:twoCellAnchor>
  <xdr:twoCellAnchor editAs="oneCell">
    <xdr:from>
      <xdr:col>1</xdr:col>
      <xdr:colOff>232833</xdr:colOff>
      <xdr:row>14</xdr:row>
      <xdr:rowOff>246944</xdr:rowOff>
    </xdr:from>
    <xdr:to>
      <xdr:col>1</xdr:col>
      <xdr:colOff>4017628</xdr:colOff>
      <xdr:row>14</xdr:row>
      <xdr:rowOff>2310800</xdr:rowOff>
    </xdr:to>
    <xdr:pic>
      <xdr:nvPicPr>
        <xdr:cNvPr id="7" name="Picture 6"/>
        <xdr:cNvPicPr>
          <a:picLocks noChangeAspect="1"/>
        </xdr:cNvPicPr>
      </xdr:nvPicPr>
      <xdr:blipFill>
        <a:blip xmlns:r="http://schemas.openxmlformats.org/officeDocument/2006/relationships" r:embed="rId2"/>
        <a:stretch>
          <a:fillRect/>
        </a:stretch>
      </xdr:blipFill>
      <xdr:spPr>
        <a:xfrm>
          <a:off x="423333" y="10893777"/>
          <a:ext cx="3784795" cy="2063856"/>
        </a:xfrm>
        <a:prstGeom prst="rect">
          <a:avLst/>
        </a:prstGeom>
      </xdr:spPr>
    </xdr:pic>
    <xdr:clientData/>
  </xdr:twoCellAnchor>
  <xdr:twoCellAnchor editAs="oneCell">
    <xdr:from>
      <xdr:col>1</xdr:col>
      <xdr:colOff>176389</xdr:colOff>
      <xdr:row>15</xdr:row>
      <xdr:rowOff>246945</xdr:rowOff>
    </xdr:from>
    <xdr:to>
      <xdr:col>1</xdr:col>
      <xdr:colOff>5567816</xdr:colOff>
      <xdr:row>15</xdr:row>
      <xdr:rowOff>2552113</xdr:rowOff>
    </xdr:to>
    <xdr:pic>
      <xdr:nvPicPr>
        <xdr:cNvPr id="8" name="Picture 7"/>
        <xdr:cNvPicPr>
          <a:picLocks noChangeAspect="1"/>
        </xdr:cNvPicPr>
      </xdr:nvPicPr>
      <xdr:blipFill>
        <a:blip xmlns:r="http://schemas.openxmlformats.org/officeDocument/2006/relationships" r:embed="rId3"/>
        <a:stretch>
          <a:fillRect/>
        </a:stretch>
      </xdr:blipFill>
      <xdr:spPr>
        <a:xfrm>
          <a:off x="366889" y="13342056"/>
          <a:ext cx="5391427" cy="2305168"/>
        </a:xfrm>
        <a:prstGeom prst="rect">
          <a:avLst/>
        </a:prstGeom>
      </xdr:spPr>
    </xdr:pic>
    <xdr:clientData/>
  </xdr:twoCellAnchor>
  <xdr:twoCellAnchor editAs="oneCell">
    <xdr:from>
      <xdr:col>1</xdr:col>
      <xdr:colOff>77612</xdr:colOff>
      <xdr:row>16</xdr:row>
      <xdr:rowOff>218721</xdr:rowOff>
    </xdr:from>
    <xdr:to>
      <xdr:col>1</xdr:col>
      <xdr:colOff>5469039</xdr:colOff>
      <xdr:row>16</xdr:row>
      <xdr:rowOff>2765202</xdr:rowOff>
    </xdr:to>
    <xdr:pic>
      <xdr:nvPicPr>
        <xdr:cNvPr id="9" name="Picture 8"/>
        <xdr:cNvPicPr>
          <a:picLocks noChangeAspect="1"/>
        </xdr:cNvPicPr>
      </xdr:nvPicPr>
      <xdr:blipFill>
        <a:blip xmlns:r="http://schemas.openxmlformats.org/officeDocument/2006/relationships" r:embed="rId4"/>
        <a:stretch>
          <a:fillRect/>
        </a:stretch>
      </xdr:blipFill>
      <xdr:spPr>
        <a:xfrm>
          <a:off x="268112" y="16390054"/>
          <a:ext cx="5391427" cy="2546481"/>
        </a:xfrm>
        <a:prstGeom prst="rect">
          <a:avLst/>
        </a:prstGeom>
      </xdr:spPr>
    </xdr:pic>
    <xdr:clientData/>
  </xdr:twoCellAnchor>
  <xdr:twoCellAnchor editAs="oneCell">
    <xdr:from>
      <xdr:col>1</xdr:col>
      <xdr:colOff>56445</xdr:colOff>
      <xdr:row>17</xdr:row>
      <xdr:rowOff>359833</xdr:rowOff>
    </xdr:from>
    <xdr:to>
      <xdr:col>1</xdr:col>
      <xdr:colOff>5447872</xdr:colOff>
      <xdr:row>17</xdr:row>
      <xdr:rowOff>2303033</xdr:rowOff>
    </xdr:to>
    <xdr:pic>
      <xdr:nvPicPr>
        <xdr:cNvPr id="10" name="Picture 9"/>
        <xdr:cNvPicPr>
          <a:picLocks noChangeAspect="1"/>
        </xdr:cNvPicPr>
      </xdr:nvPicPr>
      <xdr:blipFill>
        <a:blip xmlns:r="http://schemas.openxmlformats.org/officeDocument/2006/relationships" r:embed="rId5"/>
        <a:stretch>
          <a:fillRect/>
        </a:stretch>
      </xdr:blipFill>
      <xdr:spPr>
        <a:xfrm>
          <a:off x="246945" y="19466277"/>
          <a:ext cx="5391427" cy="1943200"/>
        </a:xfrm>
        <a:prstGeom prst="rect">
          <a:avLst/>
        </a:prstGeom>
      </xdr:spPr>
    </xdr:pic>
    <xdr:clientData/>
  </xdr:twoCellAnchor>
  <xdr:twoCellAnchor editAs="oneCell">
    <xdr:from>
      <xdr:col>1</xdr:col>
      <xdr:colOff>860778</xdr:colOff>
      <xdr:row>10</xdr:row>
      <xdr:rowOff>31140</xdr:rowOff>
    </xdr:from>
    <xdr:to>
      <xdr:col>1</xdr:col>
      <xdr:colOff>6533800</xdr:colOff>
      <xdr:row>10</xdr:row>
      <xdr:rowOff>3377703</xdr:rowOff>
    </xdr:to>
    <xdr:pic>
      <xdr:nvPicPr>
        <xdr:cNvPr id="12" name="Picture 11"/>
        <xdr:cNvPicPr>
          <a:picLocks noChangeAspect="1"/>
        </xdr:cNvPicPr>
      </xdr:nvPicPr>
      <xdr:blipFill>
        <a:blip xmlns:r="http://schemas.openxmlformats.org/officeDocument/2006/relationships" r:embed="rId6"/>
        <a:stretch>
          <a:fillRect/>
        </a:stretch>
      </xdr:blipFill>
      <xdr:spPr>
        <a:xfrm>
          <a:off x="1051278" y="3643584"/>
          <a:ext cx="5673022" cy="3346563"/>
        </a:xfrm>
        <a:prstGeom prst="rect">
          <a:avLst/>
        </a:prstGeom>
      </xdr:spPr>
    </xdr:pic>
    <xdr:clientData/>
  </xdr:twoCellAnchor>
  <xdr:twoCellAnchor editAs="oneCell">
    <xdr:from>
      <xdr:col>1</xdr:col>
      <xdr:colOff>0</xdr:colOff>
      <xdr:row>0</xdr:row>
      <xdr:rowOff>7054</xdr:rowOff>
    </xdr:from>
    <xdr:to>
      <xdr:col>6</xdr:col>
      <xdr:colOff>162097</xdr:colOff>
      <xdr:row>2</xdr:row>
      <xdr:rowOff>747888</xdr:rowOff>
    </xdr:to>
    <xdr:pic>
      <xdr:nvPicPr>
        <xdr:cNvPr id="13" name="Picture 12"/>
        <xdr:cNvPicPr>
          <a:picLocks noChangeAspect="1"/>
        </xdr:cNvPicPr>
      </xdr:nvPicPr>
      <xdr:blipFill rotWithShape="1">
        <a:blip xmlns:r="http://schemas.openxmlformats.org/officeDocument/2006/relationships" r:embed="rId7"/>
        <a:srcRect l="1447" t="21809" r="12562" b="63582"/>
        <a:stretch/>
      </xdr:blipFill>
      <xdr:spPr>
        <a:xfrm>
          <a:off x="190500" y="7054"/>
          <a:ext cx="11592097" cy="11077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5002209</xdr:colOff>
      <xdr:row>6</xdr:row>
      <xdr:rowOff>7056</xdr:rowOff>
    </xdr:to>
    <xdr:pic>
      <xdr:nvPicPr>
        <xdr:cNvPr id="3" name="Picture 2"/>
        <xdr:cNvPicPr>
          <a:picLocks noChangeAspect="1"/>
        </xdr:cNvPicPr>
      </xdr:nvPicPr>
      <xdr:blipFill rotWithShape="1">
        <a:blip xmlns:r="http://schemas.openxmlformats.org/officeDocument/2006/relationships" r:embed="rId1"/>
        <a:srcRect l="1447" t="21809" r="12562" b="63582"/>
        <a:stretch/>
      </xdr:blipFill>
      <xdr:spPr>
        <a:xfrm>
          <a:off x="261056" y="0"/>
          <a:ext cx="11592097" cy="11077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28042</xdr:colOff>
      <xdr:row>6</xdr:row>
      <xdr:rowOff>7056</xdr:rowOff>
    </xdr:to>
    <xdr:pic>
      <xdr:nvPicPr>
        <xdr:cNvPr id="2" name="Picture 1"/>
        <xdr:cNvPicPr>
          <a:picLocks noChangeAspect="1"/>
        </xdr:cNvPicPr>
      </xdr:nvPicPr>
      <xdr:blipFill rotWithShape="1">
        <a:blip xmlns:r="http://schemas.openxmlformats.org/officeDocument/2006/relationships" r:embed="rId1"/>
        <a:srcRect l="1447" t="21809" r="12562" b="63582"/>
        <a:stretch/>
      </xdr:blipFill>
      <xdr:spPr>
        <a:xfrm>
          <a:off x="606778" y="0"/>
          <a:ext cx="11592097" cy="1107723"/>
        </a:xfrm>
        <a:prstGeom prst="rect">
          <a:avLst/>
        </a:prstGeom>
      </xdr:spPr>
    </xdr:pic>
    <xdr:clientData/>
  </xdr:twoCellAnchor>
  <xdr:twoCellAnchor editAs="oneCell">
    <xdr:from>
      <xdr:col>1</xdr:col>
      <xdr:colOff>14111</xdr:colOff>
      <xdr:row>12</xdr:row>
      <xdr:rowOff>35278</xdr:rowOff>
    </xdr:from>
    <xdr:to>
      <xdr:col>1</xdr:col>
      <xdr:colOff>4910666</xdr:colOff>
      <xdr:row>25</xdr:row>
      <xdr:rowOff>91723</xdr:rowOff>
    </xdr:to>
    <xdr:pic>
      <xdr:nvPicPr>
        <xdr:cNvPr id="5" name="Picture 4"/>
        <xdr:cNvPicPr>
          <a:picLocks noChangeAspect="1"/>
        </xdr:cNvPicPr>
      </xdr:nvPicPr>
      <xdr:blipFill rotWithShape="1">
        <a:blip xmlns:r="http://schemas.openxmlformats.org/officeDocument/2006/relationships" r:embed="rId2"/>
        <a:srcRect l="1273" t="23147" r="39991" b="24794"/>
        <a:stretch/>
      </xdr:blipFill>
      <xdr:spPr>
        <a:xfrm>
          <a:off x="289278" y="2786945"/>
          <a:ext cx="4896555" cy="2441222"/>
        </a:xfrm>
        <a:prstGeom prst="rect">
          <a:avLst/>
        </a:prstGeom>
      </xdr:spPr>
    </xdr:pic>
    <xdr:clientData/>
  </xdr:twoCellAnchor>
  <xdr:twoCellAnchor editAs="oneCell">
    <xdr:from>
      <xdr:col>1</xdr:col>
      <xdr:colOff>5080000</xdr:colOff>
      <xdr:row>12</xdr:row>
      <xdr:rowOff>35278</xdr:rowOff>
    </xdr:from>
    <xdr:to>
      <xdr:col>1</xdr:col>
      <xdr:colOff>10138834</xdr:colOff>
      <xdr:row>25</xdr:row>
      <xdr:rowOff>112286</xdr:rowOff>
    </xdr:to>
    <xdr:pic>
      <xdr:nvPicPr>
        <xdr:cNvPr id="6" name="Picture 5"/>
        <xdr:cNvPicPr>
          <a:picLocks noChangeAspect="1"/>
        </xdr:cNvPicPr>
      </xdr:nvPicPr>
      <xdr:blipFill rotWithShape="1">
        <a:blip xmlns:r="http://schemas.openxmlformats.org/officeDocument/2006/relationships" r:embed="rId3"/>
        <a:srcRect l="58" t="22118" r="35015" b="21712"/>
        <a:stretch/>
      </xdr:blipFill>
      <xdr:spPr>
        <a:xfrm>
          <a:off x="5355167" y="2786945"/>
          <a:ext cx="5058834" cy="2461785"/>
        </a:xfrm>
        <a:prstGeom prst="rect">
          <a:avLst/>
        </a:prstGeom>
      </xdr:spPr>
    </xdr:pic>
    <xdr:clientData/>
  </xdr:twoCellAnchor>
  <xdr:twoCellAnchor editAs="oneCell">
    <xdr:from>
      <xdr:col>1</xdr:col>
      <xdr:colOff>28224</xdr:colOff>
      <xdr:row>30</xdr:row>
      <xdr:rowOff>127000</xdr:rowOff>
    </xdr:from>
    <xdr:to>
      <xdr:col>1</xdr:col>
      <xdr:colOff>5940778</xdr:colOff>
      <xdr:row>54</xdr:row>
      <xdr:rowOff>130237</xdr:rowOff>
    </xdr:to>
    <xdr:pic>
      <xdr:nvPicPr>
        <xdr:cNvPr id="7" name="Picture 6"/>
        <xdr:cNvPicPr>
          <a:picLocks noChangeAspect="1"/>
        </xdr:cNvPicPr>
      </xdr:nvPicPr>
      <xdr:blipFill rotWithShape="1">
        <a:blip xmlns:r="http://schemas.openxmlformats.org/officeDocument/2006/relationships" r:embed="rId4"/>
        <a:srcRect l="-116" t="18517" r="43117" b="5972"/>
        <a:stretch/>
      </xdr:blipFill>
      <xdr:spPr>
        <a:xfrm>
          <a:off x="303391" y="7866944"/>
          <a:ext cx="5912554" cy="4405904"/>
        </a:xfrm>
        <a:prstGeom prst="rect">
          <a:avLst/>
        </a:prstGeom>
      </xdr:spPr>
    </xdr:pic>
    <xdr:clientData/>
  </xdr:twoCellAnchor>
  <xdr:twoCellAnchor>
    <xdr:from>
      <xdr:col>1</xdr:col>
      <xdr:colOff>1150057</xdr:colOff>
      <xdr:row>34</xdr:row>
      <xdr:rowOff>119945</xdr:rowOff>
    </xdr:from>
    <xdr:to>
      <xdr:col>1</xdr:col>
      <xdr:colOff>3132667</xdr:colOff>
      <xdr:row>36</xdr:row>
      <xdr:rowOff>98778</xdr:rowOff>
    </xdr:to>
    <xdr:sp macro="" textlink="">
      <xdr:nvSpPr>
        <xdr:cNvPr id="8" name="Rectangle 7"/>
        <xdr:cNvSpPr/>
      </xdr:nvSpPr>
      <xdr:spPr>
        <a:xfrm>
          <a:off x="1425224" y="8593667"/>
          <a:ext cx="1982610" cy="34572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3167944</xdr:colOff>
      <xdr:row>34</xdr:row>
      <xdr:rowOff>169333</xdr:rowOff>
    </xdr:from>
    <xdr:to>
      <xdr:col>1</xdr:col>
      <xdr:colOff>3788833</xdr:colOff>
      <xdr:row>36</xdr:row>
      <xdr:rowOff>7055</xdr:rowOff>
    </xdr:to>
    <xdr:sp macro="" textlink="">
      <xdr:nvSpPr>
        <xdr:cNvPr id="9" name="Left Arrow 8"/>
        <xdr:cNvSpPr/>
      </xdr:nvSpPr>
      <xdr:spPr>
        <a:xfrm>
          <a:off x="3443111" y="8643055"/>
          <a:ext cx="620889" cy="204611"/>
        </a:xfrm>
        <a:prstGeom prst="lef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49389</xdr:colOff>
      <xdr:row>60</xdr:row>
      <xdr:rowOff>28221</xdr:rowOff>
    </xdr:from>
    <xdr:to>
      <xdr:col>1</xdr:col>
      <xdr:colOff>5609167</xdr:colOff>
      <xdr:row>84</xdr:row>
      <xdr:rowOff>141110</xdr:rowOff>
    </xdr:to>
    <xdr:pic>
      <xdr:nvPicPr>
        <xdr:cNvPr id="10" name="Picture 9"/>
        <xdr:cNvPicPr>
          <a:picLocks noChangeAspect="1"/>
        </xdr:cNvPicPr>
      </xdr:nvPicPr>
      <xdr:blipFill rotWithShape="1">
        <a:blip xmlns:r="http://schemas.openxmlformats.org/officeDocument/2006/relationships" r:embed="rId5"/>
        <a:srcRect l="4456" t="28085" r="49944" b="6075"/>
        <a:stretch/>
      </xdr:blipFill>
      <xdr:spPr>
        <a:xfrm>
          <a:off x="324556" y="13913554"/>
          <a:ext cx="5559778" cy="4515556"/>
        </a:xfrm>
        <a:prstGeom prst="rect">
          <a:avLst/>
        </a:prstGeom>
      </xdr:spPr>
    </xdr:pic>
    <xdr:clientData/>
  </xdr:twoCellAnchor>
  <xdr:twoCellAnchor editAs="oneCell">
    <xdr:from>
      <xdr:col>1</xdr:col>
      <xdr:colOff>5849056</xdr:colOff>
      <xdr:row>60</xdr:row>
      <xdr:rowOff>21166</xdr:rowOff>
    </xdr:from>
    <xdr:to>
      <xdr:col>4</xdr:col>
      <xdr:colOff>84667</xdr:colOff>
      <xdr:row>84</xdr:row>
      <xdr:rowOff>162278</xdr:rowOff>
    </xdr:to>
    <xdr:pic>
      <xdr:nvPicPr>
        <xdr:cNvPr id="11" name="Picture 10"/>
        <xdr:cNvPicPr>
          <a:picLocks noChangeAspect="1"/>
        </xdr:cNvPicPr>
      </xdr:nvPicPr>
      <xdr:blipFill rotWithShape="1">
        <a:blip xmlns:r="http://schemas.openxmlformats.org/officeDocument/2006/relationships" r:embed="rId6"/>
        <a:srcRect l="4687" t="27674" r="47746" b="6075"/>
        <a:stretch/>
      </xdr:blipFill>
      <xdr:spPr>
        <a:xfrm>
          <a:off x="6124223" y="13906499"/>
          <a:ext cx="5799666" cy="4543779"/>
        </a:xfrm>
        <a:prstGeom prst="rect">
          <a:avLst/>
        </a:prstGeom>
      </xdr:spPr>
    </xdr:pic>
    <xdr:clientData/>
  </xdr:twoCellAnchor>
  <xdr:twoCellAnchor>
    <xdr:from>
      <xdr:col>1</xdr:col>
      <xdr:colOff>719667</xdr:colOff>
      <xdr:row>66</xdr:row>
      <xdr:rowOff>26</xdr:rowOff>
    </xdr:from>
    <xdr:to>
      <xdr:col>1</xdr:col>
      <xdr:colOff>3287889</xdr:colOff>
      <xdr:row>72</xdr:row>
      <xdr:rowOff>77610</xdr:rowOff>
    </xdr:to>
    <xdr:sp macro="" textlink="">
      <xdr:nvSpPr>
        <xdr:cNvPr id="12" name="Rectangle 11"/>
        <xdr:cNvSpPr/>
      </xdr:nvSpPr>
      <xdr:spPr>
        <a:xfrm>
          <a:off x="994834" y="14986026"/>
          <a:ext cx="2568222" cy="117825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6469945</xdr:colOff>
      <xdr:row>66</xdr:row>
      <xdr:rowOff>26</xdr:rowOff>
    </xdr:from>
    <xdr:to>
      <xdr:col>1</xdr:col>
      <xdr:colOff>9024055</xdr:colOff>
      <xdr:row>68</xdr:row>
      <xdr:rowOff>91722</xdr:rowOff>
    </xdr:to>
    <xdr:sp macro="" textlink="">
      <xdr:nvSpPr>
        <xdr:cNvPr id="13" name="Rectangle 12"/>
        <xdr:cNvSpPr/>
      </xdr:nvSpPr>
      <xdr:spPr>
        <a:xfrm>
          <a:off x="6745112" y="14986026"/>
          <a:ext cx="2554110" cy="45858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6469945</xdr:colOff>
      <xdr:row>69</xdr:row>
      <xdr:rowOff>141138</xdr:rowOff>
    </xdr:from>
    <xdr:to>
      <xdr:col>1</xdr:col>
      <xdr:colOff>9024055</xdr:colOff>
      <xdr:row>72</xdr:row>
      <xdr:rowOff>49389</xdr:rowOff>
    </xdr:to>
    <xdr:sp macro="" textlink="">
      <xdr:nvSpPr>
        <xdr:cNvPr id="14" name="Rectangle 13"/>
        <xdr:cNvSpPr/>
      </xdr:nvSpPr>
      <xdr:spPr>
        <a:xfrm>
          <a:off x="6745112" y="15677471"/>
          <a:ext cx="2554110" cy="45858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xdr:colOff>
      <xdr:row>89</xdr:row>
      <xdr:rowOff>49389</xdr:rowOff>
    </xdr:from>
    <xdr:to>
      <xdr:col>3</xdr:col>
      <xdr:colOff>458612</xdr:colOff>
      <xdr:row>111</xdr:row>
      <xdr:rowOff>49390</xdr:rowOff>
    </xdr:to>
    <xdr:pic>
      <xdr:nvPicPr>
        <xdr:cNvPr id="15" name="Picture 14"/>
        <xdr:cNvPicPr>
          <a:picLocks noChangeAspect="1"/>
        </xdr:cNvPicPr>
      </xdr:nvPicPr>
      <xdr:blipFill rotWithShape="1">
        <a:blip xmlns:r="http://schemas.openxmlformats.org/officeDocument/2006/relationships" r:embed="rId7"/>
        <a:srcRect l="2489" t="25410" r="3882" b="15745"/>
        <a:stretch/>
      </xdr:blipFill>
      <xdr:spPr>
        <a:xfrm>
          <a:off x="275168" y="19621500"/>
          <a:ext cx="11415888" cy="4035778"/>
        </a:xfrm>
        <a:prstGeom prst="rect">
          <a:avLst/>
        </a:prstGeom>
      </xdr:spPr>
    </xdr:pic>
    <xdr:clientData/>
  </xdr:twoCellAnchor>
  <xdr:twoCellAnchor editAs="oneCell">
    <xdr:from>
      <xdr:col>1</xdr:col>
      <xdr:colOff>14111</xdr:colOff>
      <xdr:row>119</xdr:row>
      <xdr:rowOff>35278</xdr:rowOff>
    </xdr:from>
    <xdr:to>
      <xdr:col>4</xdr:col>
      <xdr:colOff>7056</xdr:colOff>
      <xdr:row>138</xdr:row>
      <xdr:rowOff>162277</xdr:rowOff>
    </xdr:to>
    <xdr:pic>
      <xdr:nvPicPr>
        <xdr:cNvPr id="16" name="Picture 15"/>
        <xdr:cNvPicPr>
          <a:picLocks noChangeAspect="1"/>
        </xdr:cNvPicPr>
      </xdr:nvPicPr>
      <xdr:blipFill rotWithShape="1">
        <a:blip xmlns:r="http://schemas.openxmlformats.org/officeDocument/2006/relationships" r:embed="rId8"/>
        <a:srcRect l="2373" t="25925" r="2841" b="21403"/>
        <a:stretch/>
      </xdr:blipFill>
      <xdr:spPr>
        <a:xfrm>
          <a:off x="289278" y="27791834"/>
          <a:ext cx="11557000" cy="3612444"/>
        </a:xfrm>
        <a:prstGeom prst="rect">
          <a:avLst/>
        </a:prstGeom>
      </xdr:spPr>
    </xdr:pic>
    <xdr:clientData/>
  </xdr:twoCellAnchor>
  <xdr:twoCellAnchor editAs="oneCell">
    <xdr:from>
      <xdr:col>1</xdr:col>
      <xdr:colOff>35278</xdr:colOff>
      <xdr:row>142</xdr:row>
      <xdr:rowOff>70555</xdr:rowOff>
    </xdr:from>
    <xdr:to>
      <xdr:col>3</xdr:col>
      <xdr:colOff>536223</xdr:colOff>
      <xdr:row>166</xdr:row>
      <xdr:rowOff>35279</xdr:rowOff>
    </xdr:to>
    <xdr:pic>
      <xdr:nvPicPr>
        <xdr:cNvPr id="17" name="Picture 16"/>
        <xdr:cNvPicPr>
          <a:picLocks noChangeAspect="1"/>
        </xdr:cNvPicPr>
      </xdr:nvPicPr>
      <xdr:blipFill rotWithShape="1">
        <a:blip xmlns:r="http://schemas.openxmlformats.org/officeDocument/2006/relationships" r:embed="rId9"/>
        <a:srcRect l="2488" t="26542" r="3535" b="9778"/>
        <a:stretch/>
      </xdr:blipFill>
      <xdr:spPr>
        <a:xfrm>
          <a:off x="310445" y="32413222"/>
          <a:ext cx="11458222" cy="4367390"/>
        </a:xfrm>
        <a:prstGeom prst="rect">
          <a:avLst/>
        </a:prstGeom>
      </xdr:spPr>
    </xdr:pic>
    <xdr:clientData/>
  </xdr:twoCellAnchor>
  <xdr:twoCellAnchor editAs="oneCell">
    <xdr:from>
      <xdr:col>1</xdr:col>
      <xdr:colOff>127001</xdr:colOff>
      <xdr:row>170</xdr:row>
      <xdr:rowOff>176389</xdr:rowOff>
    </xdr:from>
    <xdr:to>
      <xdr:col>1</xdr:col>
      <xdr:colOff>10089444</xdr:colOff>
      <xdr:row>197</xdr:row>
      <xdr:rowOff>134055</xdr:rowOff>
    </xdr:to>
    <xdr:pic>
      <xdr:nvPicPr>
        <xdr:cNvPr id="18" name="Picture 17"/>
        <xdr:cNvPicPr>
          <a:picLocks noChangeAspect="1"/>
        </xdr:cNvPicPr>
      </xdr:nvPicPr>
      <xdr:blipFill rotWithShape="1">
        <a:blip xmlns:r="http://schemas.openxmlformats.org/officeDocument/2006/relationships" r:embed="rId10"/>
        <a:srcRect t="21706" r="18291" b="6692"/>
        <a:stretch/>
      </xdr:blipFill>
      <xdr:spPr>
        <a:xfrm>
          <a:off x="402168" y="37916556"/>
          <a:ext cx="9962443" cy="49106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ylondon.org/"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327"/>
  <sheetViews>
    <sheetView topLeftCell="A285" zoomScale="60" zoomScaleNormal="60" workbookViewId="0">
      <selection activeCell="F302" sqref="F302"/>
    </sheetView>
  </sheetViews>
  <sheetFormatPr defaultRowHeight="14.4" x14ac:dyDescent="0.3"/>
  <cols>
    <col min="1" max="1" width="15" customWidth="1"/>
    <col min="2" max="2" width="26.109375" customWidth="1"/>
  </cols>
  <sheetData>
    <row r="1" spans="1:2" ht="14.55" x14ac:dyDescent="0.35">
      <c r="A1" s="46" t="s">
        <v>263</v>
      </c>
      <c r="B1" s="46" t="s">
        <v>51</v>
      </c>
    </row>
    <row r="2" spans="1:2" ht="14.55" x14ac:dyDescent="0.35">
      <c r="A2" t="s">
        <v>58</v>
      </c>
      <c r="B2" t="s">
        <v>59</v>
      </c>
    </row>
    <row r="3" spans="1:2" ht="14.55" x14ac:dyDescent="0.35">
      <c r="A3" t="s">
        <v>60</v>
      </c>
      <c r="B3" t="s">
        <v>61</v>
      </c>
    </row>
    <row r="4" spans="1:2" ht="14.55" x14ac:dyDescent="0.35">
      <c r="A4" t="s">
        <v>62</v>
      </c>
      <c r="B4" t="s">
        <v>63</v>
      </c>
    </row>
    <row r="5" spans="1:2" ht="14.55" x14ac:dyDescent="0.35">
      <c r="A5" t="s">
        <v>64</v>
      </c>
      <c r="B5" t="s">
        <v>65</v>
      </c>
    </row>
    <row r="6" spans="1:2" ht="14.55" x14ac:dyDescent="0.35">
      <c r="A6" t="s">
        <v>66</v>
      </c>
      <c r="B6" t="s">
        <v>67</v>
      </c>
    </row>
    <row r="7" spans="1:2" ht="14.55" x14ac:dyDescent="0.35">
      <c r="A7" t="s">
        <v>68</v>
      </c>
      <c r="B7" t="s">
        <v>69</v>
      </c>
    </row>
    <row r="8" spans="1:2" ht="14.55" x14ac:dyDescent="0.35">
      <c r="A8" t="s">
        <v>56</v>
      </c>
      <c r="B8" t="s">
        <v>57</v>
      </c>
    </row>
    <row r="9" spans="1:2" ht="14.55" x14ac:dyDescent="0.35">
      <c r="A9" t="s">
        <v>70</v>
      </c>
      <c r="B9" t="s">
        <v>47</v>
      </c>
    </row>
    <row r="10" spans="1:2" ht="14.55" x14ac:dyDescent="0.35">
      <c r="A10" t="s">
        <v>71</v>
      </c>
      <c r="B10" t="s">
        <v>32</v>
      </c>
    </row>
    <row r="11" spans="1:2" ht="14.55" x14ac:dyDescent="0.35">
      <c r="A11" t="s">
        <v>72</v>
      </c>
      <c r="B11" t="s">
        <v>73</v>
      </c>
    </row>
    <row r="12" spans="1:2" ht="14.55" x14ac:dyDescent="0.35">
      <c r="A12" t="s">
        <v>74</v>
      </c>
      <c r="B12" t="s">
        <v>75</v>
      </c>
    </row>
    <row r="13" spans="1:2" ht="14.55" x14ac:dyDescent="0.35">
      <c r="A13" t="s">
        <v>76</v>
      </c>
      <c r="B13" t="s">
        <v>77</v>
      </c>
    </row>
    <row r="14" spans="1:2" ht="14.55" x14ac:dyDescent="0.35">
      <c r="A14" t="s">
        <v>78</v>
      </c>
      <c r="B14" t="s">
        <v>34</v>
      </c>
    </row>
    <row r="15" spans="1:2" ht="14.55" x14ac:dyDescent="0.35">
      <c r="A15" t="s">
        <v>79</v>
      </c>
      <c r="B15" t="s">
        <v>80</v>
      </c>
    </row>
    <row r="16" spans="1:2" ht="14.55" x14ac:dyDescent="0.35">
      <c r="A16" t="s">
        <v>81</v>
      </c>
      <c r="B16" t="s">
        <v>82</v>
      </c>
    </row>
    <row r="17" spans="1:2" ht="14.55" x14ac:dyDescent="0.35">
      <c r="A17" t="s">
        <v>83</v>
      </c>
      <c r="B17" t="s">
        <v>84</v>
      </c>
    </row>
    <row r="18" spans="1:2" ht="14.55" x14ac:dyDescent="0.35">
      <c r="A18" t="s">
        <v>85</v>
      </c>
      <c r="B18" t="s">
        <v>86</v>
      </c>
    </row>
    <row r="19" spans="1:2" ht="14.55" x14ac:dyDescent="0.35">
      <c r="A19" t="s">
        <v>87</v>
      </c>
      <c r="B19" t="s">
        <v>33</v>
      </c>
    </row>
    <row r="20" spans="1:2" ht="14.55" x14ac:dyDescent="0.35">
      <c r="A20" t="s">
        <v>88</v>
      </c>
      <c r="B20" t="s">
        <v>89</v>
      </c>
    </row>
    <row r="21" spans="1:2" ht="14.55" x14ac:dyDescent="0.35">
      <c r="A21" t="s">
        <v>90</v>
      </c>
      <c r="B21" t="s">
        <v>91</v>
      </c>
    </row>
    <row r="22" spans="1:2" ht="14.55" x14ac:dyDescent="0.35">
      <c r="A22" t="s">
        <v>92</v>
      </c>
      <c r="B22" t="s">
        <v>93</v>
      </c>
    </row>
    <row r="23" spans="1:2" ht="14.55" x14ac:dyDescent="0.35">
      <c r="A23" t="s">
        <v>94</v>
      </c>
      <c r="B23" t="s">
        <v>48</v>
      </c>
    </row>
    <row r="24" spans="1:2" ht="14.55" x14ac:dyDescent="0.35">
      <c r="A24" t="s">
        <v>95</v>
      </c>
      <c r="B24" t="s">
        <v>49</v>
      </c>
    </row>
    <row r="25" spans="1:2" ht="14.55" x14ac:dyDescent="0.35">
      <c r="A25" t="s">
        <v>96</v>
      </c>
      <c r="B25" t="s">
        <v>97</v>
      </c>
    </row>
    <row r="26" spans="1:2" ht="14.55" x14ac:dyDescent="0.35">
      <c r="A26" t="s">
        <v>98</v>
      </c>
      <c r="B26" t="s">
        <v>99</v>
      </c>
    </row>
    <row r="27" spans="1:2" ht="14.55" x14ac:dyDescent="0.35">
      <c r="A27" t="s">
        <v>100</v>
      </c>
      <c r="B27" t="s">
        <v>101</v>
      </c>
    </row>
    <row r="28" spans="1:2" ht="14.55" x14ac:dyDescent="0.35">
      <c r="A28" t="s">
        <v>102</v>
      </c>
      <c r="B28" t="s">
        <v>103</v>
      </c>
    </row>
    <row r="29" spans="1:2" ht="14.55" x14ac:dyDescent="0.35">
      <c r="A29" t="s">
        <v>104</v>
      </c>
      <c r="B29" t="s">
        <v>50</v>
      </c>
    </row>
    <row r="30" spans="1:2" ht="14.55" x14ac:dyDescent="0.35">
      <c r="A30" t="s">
        <v>105</v>
      </c>
      <c r="B30" t="s">
        <v>106</v>
      </c>
    </row>
    <row r="31" spans="1:2" ht="14.55" x14ac:dyDescent="0.35">
      <c r="A31" t="s">
        <v>107</v>
      </c>
      <c r="B31" t="s">
        <v>108</v>
      </c>
    </row>
    <row r="32" spans="1:2" ht="14.55" x14ac:dyDescent="0.35">
      <c r="A32" t="s">
        <v>109</v>
      </c>
      <c r="B32" t="s">
        <v>110</v>
      </c>
    </row>
    <row r="33" spans="1:2" ht="14.55" x14ac:dyDescent="0.35">
      <c r="A33" t="s">
        <v>111</v>
      </c>
      <c r="B33" t="s">
        <v>112</v>
      </c>
    </row>
    <row r="34" spans="1:2" ht="14.55" x14ac:dyDescent="0.35">
      <c r="A34" t="s">
        <v>113</v>
      </c>
      <c r="B34" t="s">
        <v>114</v>
      </c>
    </row>
    <row r="35" spans="1:2" ht="14.55" x14ac:dyDescent="0.35">
      <c r="A35" t="s">
        <v>477</v>
      </c>
      <c r="B35" t="s">
        <v>478</v>
      </c>
    </row>
    <row r="36" spans="1:2" ht="14.55" x14ac:dyDescent="0.35">
      <c r="A36" t="s">
        <v>541</v>
      </c>
      <c r="B36" t="s">
        <v>542</v>
      </c>
    </row>
    <row r="37" spans="1:2" ht="14.55" x14ac:dyDescent="0.35">
      <c r="A37" t="s">
        <v>449</v>
      </c>
      <c r="B37" t="s">
        <v>450</v>
      </c>
    </row>
    <row r="38" spans="1:2" ht="14.55" x14ac:dyDescent="0.35">
      <c r="A38" t="s">
        <v>451</v>
      </c>
      <c r="B38" t="s">
        <v>452</v>
      </c>
    </row>
    <row r="39" spans="1:2" ht="14.55" x14ac:dyDescent="0.35">
      <c r="A39" t="s">
        <v>489</v>
      </c>
      <c r="B39" t="s">
        <v>490</v>
      </c>
    </row>
    <row r="40" spans="1:2" ht="14.55" x14ac:dyDescent="0.35">
      <c r="A40" t="s">
        <v>505</v>
      </c>
      <c r="B40" t="s">
        <v>506</v>
      </c>
    </row>
    <row r="41" spans="1:2" ht="14.55" x14ac:dyDescent="0.35">
      <c r="A41" t="s">
        <v>519</v>
      </c>
      <c r="B41" t="s">
        <v>520</v>
      </c>
    </row>
    <row r="42" spans="1:2" ht="14.55" x14ac:dyDescent="0.35">
      <c r="A42" t="s">
        <v>479</v>
      </c>
      <c r="B42" t="s">
        <v>480</v>
      </c>
    </row>
    <row r="43" spans="1:2" ht="14.55" x14ac:dyDescent="0.35">
      <c r="A43" t="s">
        <v>543</v>
      </c>
      <c r="B43" t="s">
        <v>544</v>
      </c>
    </row>
    <row r="44" spans="1:2" ht="14.55" x14ac:dyDescent="0.35">
      <c r="A44" t="s">
        <v>529</v>
      </c>
      <c r="B44" t="s">
        <v>530</v>
      </c>
    </row>
    <row r="45" spans="1:2" ht="14.55" x14ac:dyDescent="0.35">
      <c r="A45" t="s">
        <v>531</v>
      </c>
      <c r="B45" t="s">
        <v>532</v>
      </c>
    </row>
    <row r="46" spans="1:2" ht="14.55" x14ac:dyDescent="0.35">
      <c r="A46" t="s">
        <v>535</v>
      </c>
      <c r="B46" t="s">
        <v>536</v>
      </c>
    </row>
    <row r="47" spans="1:2" ht="14.55" x14ac:dyDescent="0.35">
      <c r="A47" t="s">
        <v>527</v>
      </c>
      <c r="B47" t="s">
        <v>528</v>
      </c>
    </row>
    <row r="48" spans="1:2" ht="14.55" x14ac:dyDescent="0.35">
      <c r="A48" t="s">
        <v>443</v>
      </c>
      <c r="B48" t="s">
        <v>444</v>
      </c>
    </row>
    <row r="49" spans="1:2" ht="14.55" x14ac:dyDescent="0.35">
      <c r="A49" t="s">
        <v>463</v>
      </c>
      <c r="B49" t="s">
        <v>464</v>
      </c>
    </row>
    <row r="50" spans="1:2" ht="14.55" x14ac:dyDescent="0.35">
      <c r="A50" t="s">
        <v>455</v>
      </c>
      <c r="B50" t="s">
        <v>456</v>
      </c>
    </row>
    <row r="51" spans="1:2" ht="14.55" x14ac:dyDescent="0.35">
      <c r="A51" t="s">
        <v>445</v>
      </c>
      <c r="B51" t="s">
        <v>446</v>
      </c>
    </row>
    <row r="52" spans="1:2" ht="14.55" x14ac:dyDescent="0.35">
      <c r="A52" t="s">
        <v>435</v>
      </c>
      <c r="B52" t="s">
        <v>436</v>
      </c>
    </row>
    <row r="53" spans="1:2" ht="14.55" x14ac:dyDescent="0.35">
      <c r="A53" t="s">
        <v>471</v>
      </c>
      <c r="B53" t="s">
        <v>472</v>
      </c>
    </row>
    <row r="54" spans="1:2" ht="14.55" x14ac:dyDescent="0.35">
      <c r="A54" t="s">
        <v>525</v>
      </c>
      <c r="B54" t="s">
        <v>526</v>
      </c>
    </row>
    <row r="55" spans="1:2" ht="14.55" x14ac:dyDescent="0.35">
      <c r="A55" t="s">
        <v>537</v>
      </c>
      <c r="B55" t="s">
        <v>538</v>
      </c>
    </row>
    <row r="56" spans="1:2" ht="14.55" x14ac:dyDescent="0.35">
      <c r="A56" t="s">
        <v>453</v>
      </c>
      <c r="B56" t="s">
        <v>454</v>
      </c>
    </row>
    <row r="57" spans="1:2" ht="14.55" x14ac:dyDescent="0.35">
      <c r="A57" t="s">
        <v>465</v>
      </c>
      <c r="B57" t="s">
        <v>466</v>
      </c>
    </row>
    <row r="58" spans="1:2" ht="14.55" x14ac:dyDescent="0.35">
      <c r="A58" t="s">
        <v>497</v>
      </c>
      <c r="B58" t="s">
        <v>498</v>
      </c>
    </row>
    <row r="59" spans="1:2" ht="14.55" x14ac:dyDescent="0.35">
      <c r="A59" t="s">
        <v>503</v>
      </c>
      <c r="B59" t="s">
        <v>504</v>
      </c>
    </row>
    <row r="60" spans="1:2" ht="14.55" x14ac:dyDescent="0.35">
      <c r="A60" t="s">
        <v>437</v>
      </c>
      <c r="B60" t="s">
        <v>438</v>
      </c>
    </row>
    <row r="61" spans="1:2" ht="14.55" x14ac:dyDescent="0.35">
      <c r="A61" t="s">
        <v>517</v>
      </c>
      <c r="B61" t="s">
        <v>518</v>
      </c>
    </row>
    <row r="62" spans="1:2" ht="14.55" x14ac:dyDescent="0.35">
      <c r="A62" t="s">
        <v>457</v>
      </c>
      <c r="B62" t="s">
        <v>458</v>
      </c>
    </row>
    <row r="63" spans="1:2" ht="14.55" x14ac:dyDescent="0.35">
      <c r="A63" t="s">
        <v>459</v>
      </c>
      <c r="B63" t="s">
        <v>460</v>
      </c>
    </row>
    <row r="64" spans="1:2" ht="14.55" x14ac:dyDescent="0.35">
      <c r="A64" t="s">
        <v>481</v>
      </c>
      <c r="B64" t="s">
        <v>482</v>
      </c>
    </row>
    <row r="65" spans="1:2" ht="14.55" x14ac:dyDescent="0.35">
      <c r="A65" t="s">
        <v>545</v>
      </c>
      <c r="B65" t="s">
        <v>546</v>
      </c>
    </row>
    <row r="66" spans="1:2" x14ac:dyDescent="0.3">
      <c r="A66" t="s">
        <v>469</v>
      </c>
      <c r="B66" t="s">
        <v>470</v>
      </c>
    </row>
    <row r="67" spans="1:2" x14ac:dyDescent="0.3">
      <c r="A67" t="s">
        <v>495</v>
      </c>
      <c r="B67" t="s">
        <v>496</v>
      </c>
    </row>
    <row r="68" spans="1:2" ht="14.55" x14ac:dyDescent="0.35">
      <c r="A68" t="s">
        <v>485</v>
      </c>
      <c r="B68" t="s">
        <v>486</v>
      </c>
    </row>
    <row r="69" spans="1:2" ht="14.55" x14ac:dyDescent="0.35">
      <c r="A69" t="s">
        <v>491</v>
      </c>
      <c r="B69" t="s">
        <v>492</v>
      </c>
    </row>
    <row r="70" spans="1:2" ht="14.55" x14ac:dyDescent="0.35">
      <c r="A70" t="s">
        <v>521</v>
      </c>
      <c r="B70" t="s">
        <v>522</v>
      </c>
    </row>
    <row r="71" spans="1:2" ht="14.55" x14ac:dyDescent="0.35">
      <c r="A71" t="s">
        <v>509</v>
      </c>
      <c r="B71" t="s">
        <v>510</v>
      </c>
    </row>
    <row r="72" spans="1:2" ht="14.55" x14ac:dyDescent="0.35">
      <c r="A72" t="s">
        <v>439</v>
      </c>
      <c r="B72" t="s">
        <v>440</v>
      </c>
    </row>
    <row r="73" spans="1:2" ht="14.55" x14ac:dyDescent="0.35">
      <c r="A73" t="s">
        <v>467</v>
      </c>
      <c r="B73" t="s">
        <v>468</v>
      </c>
    </row>
    <row r="74" spans="1:2" ht="14.55" x14ac:dyDescent="0.35">
      <c r="A74" t="s">
        <v>533</v>
      </c>
      <c r="B74" t="s">
        <v>534</v>
      </c>
    </row>
    <row r="75" spans="1:2" ht="14.55" x14ac:dyDescent="0.35">
      <c r="A75" t="s">
        <v>511</v>
      </c>
      <c r="B75" t="s">
        <v>512</v>
      </c>
    </row>
    <row r="76" spans="1:2" ht="14.55" x14ac:dyDescent="0.35">
      <c r="A76" t="s">
        <v>483</v>
      </c>
      <c r="B76" t="s">
        <v>484</v>
      </c>
    </row>
    <row r="77" spans="1:2" ht="14.55" x14ac:dyDescent="0.35">
      <c r="A77" t="s">
        <v>523</v>
      </c>
      <c r="B77" t="s">
        <v>524</v>
      </c>
    </row>
    <row r="78" spans="1:2" ht="14.55" x14ac:dyDescent="0.35">
      <c r="A78" t="s">
        <v>499</v>
      </c>
      <c r="B78" t="s">
        <v>500</v>
      </c>
    </row>
    <row r="79" spans="1:2" ht="14.55" x14ac:dyDescent="0.35">
      <c r="A79" t="s">
        <v>441</v>
      </c>
      <c r="B79" t="s">
        <v>442</v>
      </c>
    </row>
    <row r="80" spans="1:2" ht="14.55" x14ac:dyDescent="0.35">
      <c r="A80" t="s">
        <v>475</v>
      </c>
      <c r="B80" t="s">
        <v>476</v>
      </c>
    </row>
    <row r="81" spans="1:2" ht="14.55" x14ac:dyDescent="0.35">
      <c r="A81" t="s">
        <v>493</v>
      </c>
      <c r="B81" t="s">
        <v>494</v>
      </c>
    </row>
    <row r="82" spans="1:2" ht="14.55" x14ac:dyDescent="0.35">
      <c r="A82" t="s">
        <v>473</v>
      </c>
      <c r="B82" t="s">
        <v>474</v>
      </c>
    </row>
    <row r="83" spans="1:2" ht="14.55" x14ac:dyDescent="0.35">
      <c r="A83" t="s">
        <v>501</v>
      </c>
      <c r="B83" t="s">
        <v>502</v>
      </c>
    </row>
    <row r="84" spans="1:2" ht="14.55" x14ac:dyDescent="0.35">
      <c r="A84" t="s">
        <v>487</v>
      </c>
      <c r="B84" t="s">
        <v>488</v>
      </c>
    </row>
    <row r="85" spans="1:2" ht="14.55" x14ac:dyDescent="0.35">
      <c r="A85" t="s">
        <v>447</v>
      </c>
      <c r="B85" t="s">
        <v>448</v>
      </c>
    </row>
    <row r="86" spans="1:2" ht="14.55" x14ac:dyDescent="0.35">
      <c r="A86" t="s">
        <v>507</v>
      </c>
      <c r="B86" t="s">
        <v>508</v>
      </c>
    </row>
    <row r="87" spans="1:2" ht="14.55" x14ac:dyDescent="0.35">
      <c r="A87" t="s">
        <v>539</v>
      </c>
      <c r="B87" t="s">
        <v>540</v>
      </c>
    </row>
    <row r="88" spans="1:2" ht="14.55" x14ac:dyDescent="0.35">
      <c r="A88" t="s">
        <v>513</v>
      </c>
      <c r="B88" t="s">
        <v>514</v>
      </c>
    </row>
    <row r="89" spans="1:2" ht="14.55" x14ac:dyDescent="0.35">
      <c r="A89" t="s">
        <v>515</v>
      </c>
      <c r="B89" t="s">
        <v>516</v>
      </c>
    </row>
    <row r="90" spans="1:2" ht="14.55" x14ac:dyDescent="0.35">
      <c r="A90" t="s">
        <v>461</v>
      </c>
      <c r="B90" t="s">
        <v>462</v>
      </c>
    </row>
    <row r="91" spans="1:2" ht="14.55" x14ac:dyDescent="0.35">
      <c r="A91" t="s">
        <v>915</v>
      </c>
      <c r="B91" t="s">
        <v>916</v>
      </c>
    </row>
    <row r="92" spans="1:2" ht="14.55" x14ac:dyDescent="0.35">
      <c r="A92" t="s">
        <v>565</v>
      </c>
      <c r="B92" t="s">
        <v>566</v>
      </c>
    </row>
    <row r="93" spans="1:2" ht="14.55" x14ac:dyDescent="0.35">
      <c r="A93" t="s">
        <v>577</v>
      </c>
      <c r="B93" t="s">
        <v>578</v>
      </c>
    </row>
    <row r="94" spans="1:2" ht="14.55" x14ac:dyDescent="0.35">
      <c r="A94" t="s">
        <v>917</v>
      </c>
      <c r="B94" t="s">
        <v>918</v>
      </c>
    </row>
    <row r="95" spans="1:2" ht="14.55" x14ac:dyDescent="0.35">
      <c r="A95" t="s">
        <v>819</v>
      </c>
      <c r="B95" t="s">
        <v>820</v>
      </c>
    </row>
    <row r="96" spans="1:2" ht="14.55" x14ac:dyDescent="0.35">
      <c r="A96" t="s">
        <v>701</v>
      </c>
      <c r="B96" t="s">
        <v>702</v>
      </c>
    </row>
    <row r="97" spans="1:2" ht="14.55" x14ac:dyDescent="0.35">
      <c r="A97" t="s">
        <v>547</v>
      </c>
      <c r="B97" t="s">
        <v>548</v>
      </c>
    </row>
    <row r="98" spans="1:2" ht="14.55" x14ac:dyDescent="0.35">
      <c r="A98" t="s">
        <v>869</v>
      </c>
      <c r="B98" t="s">
        <v>870</v>
      </c>
    </row>
    <row r="99" spans="1:2" ht="14.55" x14ac:dyDescent="0.35">
      <c r="A99" t="s">
        <v>567</v>
      </c>
      <c r="B99" t="s">
        <v>568</v>
      </c>
    </row>
    <row r="100" spans="1:2" ht="14.55" x14ac:dyDescent="0.35">
      <c r="A100" t="s">
        <v>631</v>
      </c>
      <c r="B100" t="s">
        <v>632</v>
      </c>
    </row>
    <row r="101" spans="1:2" ht="14.55" x14ac:dyDescent="0.35">
      <c r="A101" t="s">
        <v>667</v>
      </c>
      <c r="B101" t="s">
        <v>668</v>
      </c>
    </row>
    <row r="102" spans="1:2" ht="14.55" x14ac:dyDescent="0.35">
      <c r="A102" t="s">
        <v>821</v>
      </c>
      <c r="B102" t="s">
        <v>822</v>
      </c>
    </row>
    <row r="103" spans="1:2" ht="14.55" x14ac:dyDescent="0.35">
      <c r="A103" t="s">
        <v>749</v>
      </c>
      <c r="B103" t="s">
        <v>750</v>
      </c>
    </row>
    <row r="104" spans="1:2" ht="14.55" x14ac:dyDescent="0.35">
      <c r="A104" t="s">
        <v>579</v>
      </c>
      <c r="B104" t="s">
        <v>580</v>
      </c>
    </row>
    <row r="105" spans="1:2" ht="14.55" x14ac:dyDescent="0.35">
      <c r="A105" t="s">
        <v>763</v>
      </c>
      <c r="B105" t="s">
        <v>764</v>
      </c>
    </row>
    <row r="106" spans="1:2" ht="14.55" x14ac:dyDescent="0.35">
      <c r="A106" t="s">
        <v>633</v>
      </c>
      <c r="B106" t="s">
        <v>634</v>
      </c>
    </row>
    <row r="107" spans="1:2" ht="14.55" x14ac:dyDescent="0.35">
      <c r="A107" t="s">
        <v>777</v>
      </c>
      <c r="B107" t="s">
        <v>778</v>
      </c>
    </row>
    <row r="108" spans="1:2" ht="14.55" x14ac:dyDescent="0.35">
      <c r="A108" t="s">
        <v>635</v>
      </c>
      <c r="B108" t="s">
        <v>636</v>
      </c>
    </row>
    <row r="109" spans="1:2" ht="14.55" x14ac:dyDescent="0.35">
      <c r="A109" t="s">
        <v>779</v>
      </c>
      <c r="B109" t="s">
        <v>780</v>
      </c>
    </row>
    <row r="110" spans="1:2" ht="14.55" x14ac:dyDescent="0.35">
      <c r="A110" t="s">
        <v>929</v>
      </c>
      <c r="B110" t="s">
        <v>930</v>
      </c>
    </row>
    <row r="111" spans="1:2" ht="14.55" x14ac:dyDescent="0.35">
      <c r="A111" t="s">
        <v>689</v>
      </c>
      <c r="B111" t="s">
        <v>690</v>
      </c>
    </row>
    <row r="112" spans="1:2" ht="14.55" x14ac:dyDescent="0.35">
      <c r="A112" t="s">
        <v>823</v>
      </c>
      <c r="B112" t="s">
        <v>824</v>
      </c>
    </row>
    <row r="113" spans="1:2" ht="14.55" x14ac:dyDescent="0.35">
      <c r="A113" t="s">
        <v>725</v>
      </c>
      <c r="B113" t="s">
        <v>726</v>
      </c>
    </row>
    <row r="114" spans="1:2" ht="14.55" x14ac:dyDescent="0.35">
      <c r="A114" t="s">
        <v>555</v>
      </c>
      <c r="B114" t="s">
        <v>556</v>
      </c>
    </row>
    <row r="115" spans="1:2" ht="14.55" x14ac:dyDescent="0.35">
      <c r="A115" t="s">
        <v>853</v>
      </c>
      <c r="B115" t="s">
        <v>854</v>
      </c>
    </row>
    <row r="116" spans="1:2" ht="14.55" x14ac:dyDescent="0.35">
      <c r="A116" t="s">
        <v>703</v>
      </c>
      <c r="B116" t="s">
        <v>704</v>
      </c>
    </row>
    <row r="117" spans="1:2" ht="14.55" x14ac:dyDescent="0.35">
      <c r="A117" t="s">
        <v>569</v>
      </c>
      <c r="B117" t="s">
        <v>570</v>
      </c>
    </row>
    <row r="118" spans="1:2" ht="14.55" x14ac:dyDescent="0.35">
      <c r="A118" t="s">
        <v>637</v>
      </c>
      <c r="B118" t="s">
        <v>638</v>
      </c>
    </row>
    <row r="119" spans="1:2" ht="14.55" x14ac:dyDescent="0.35">
      <c r="A119" t="s">
        <v>751</v>
      </c>
      <c r="B119" t="s">
        <v>752</v>
      </c>
    </row>
    <row r="120" spans="1:2" ht="14.55" x14ac:dyDescent="0.35">
      <c r="A120" t="s">
        <v>639</v>
      </c>
      <c r="B120" t="s">
        <v>640</v>
      </c>
    </row>
    <row r="121" spans="1:2" ht="14.55" x14ac:dyDescent="0.35">
      <c r="A121" t="s">
        <v>655</v>
      </c>
      <c r="B121" t="s">
        <v>656</v>
      </c>
    </row>
    <row r="122" spans="1:2" ht="14.55" x14ac:dyDescent="0.35">
      <c r="A122" t="s">
        <v>833</v>
      </c>
      <c r="B122" t="s">
        <v>834</v>
      </c>
    </row>
    <row r="123" spans="1:2" ht="14.55" x14ac:dyDescent="0.35">
      <c r="A123" t="s">
        <v>581</v>
      </c>
      <c r="B123" t="s">
        <v>582</v>
      </c>
    </row>
    <row r="124" spans="1:2" ht="14.55" x14ac:dyDescent="0.35">
      <c r="A124" t="s">
        <v>919</v>
      </c>
      <c r="B124" t="s">
        <v>920</v>
      </c>
    </row>
    <row r="125" spans="1:2" ht="14.55" x14ac:dyDescent="0.35">
      <c r="A125" t="s">
        <v>549</v>
      </c>
      <c r="B125" t="s">
        <v>550</v>
      </c>
    </row>
    <row r="126" spans="1:2" ht="14.55" x14ac:dyDescent="0.35">
      <c r="A126" t="s">
        <v>727</v>
      </c>
      <c r="B126" t="s">
        <v>728</v>
      </c>
    </row>
    <row r="127" spans="1:2" ht="14.55" x14ac:dyDescent="0.35">
      <c r="A127" t="s">
        <v>609</v>
      </c>
      <c r="B127" t="s">
        <v>610</v>
      </c>
    </row>
    <row r="128" spans="1:2" ht="14.55" x14ac:dyDescent="0.35">
      <c r="A128" t="s">
        <v>641</v>
      </c>
      <c r="B128" t="s">
        <v>642</v>
      </c>
    </row>
    <row r="129" spans="1:2" ht="14.55" x14ac:dyDescent="0.35">
      <c r="A129" t="s">
        <v>571</v>
      </c>
      <c r="B129" t="s">
        <v>572</v>
      </c>
    </row>
    <row r="130" spans="1:2" ht="14.55" x14ac:dyDescent="0.35">
      <c r="A130" t="s">
        <v>791</v>
      </c>
      <c r="B130" t="s">
        <v>792</v>
      </c>
    </row>
    <row r="131" spans="1:2" ht="14.55" x14ac:dyDescent="0.35">
      <c r="A131" t="s">
        <v>657</v>
      </c>
      <c r="B131" t="s">
        <v>658</v>
      </c>
    </row>
    <row r="132" spans="1:2" ht="14.55" x14ac:dyDescent="0.35">
      <c r="A132" t="s">
        <v>805</v>
      </c>
      <c r="B132" t="s">
        <v>806</v>
      </c>
    </row>
    <row r="133" spans="1:2" ht="14.55" x14ac:dyDescent="0.35">
      <c r="A133" t="s">
        <v>921</v>
      </c>
      <c r="B133" t="s">
        <v>922</v>
      </c>
    </row>
    <row r="134" spans="1:2" ht="14.55" x14ac:dyDescent="0.35">
      <c r="A134" t="s">
        <v>691</v>
      </c>
      <c r="B134" t="s">
        <v>692</v>
      </c>
    </row>
    <row r="135" spans="1:2" ht="14.55" x14ac:dyDescent="0.35">
      <c r="A135" t="s">
        <v>705</v>
      </c>
      <c r="B135" t="s">
        <v>706</v>
      </c>
    </row>
    <row r="136" spans="1:2" ht="14.55" x14ac:dyDescent="0.35">
      <c r="A136" t="s">
        <v>793</v>
      </c>
      <c r="B136" t="s">
        <v>794</v>
      </c>
    </row>
    <row r="137" spans="1:2" ht="14.55" x14ac:dyDescent="0.35">
      <c r="A137" t="s">
        <v>583</v>
      </c>
      <c r="B137" t="s">
        <v>584</v>
      </c>
    </row>
    <row r="138" spans="1:2" ht="14.55" x14ac:dyDescent="0.35">
      <c r="A138" t="s">
        <v>707</v>
      </c>
      <c r="B138" t="s">
        <v>708</v>
      </c>
    </row>
    <row r="139" spans="1:2" ht="14.55" x14ac:dyDescent="0.35">
      <c r="A139" t="s">
        <v>557</v>
      </c>
      <c r="B139" t="s">
        <v>558</v>
      </c>
    </row>
    <row r="140" spans="1:2" ht="14.55" x14ac:dyDescent="0.35">
      <c r="A140" t="s">
        <v>593</v>
      </c>
      <c r="B140" t="s">
        <v>594</v>
      </c>
    </row>
    <row r="141" spans="1:2" ht="14.55" x14ac:dyDescent="0.35">
      <c r="A141" t="s">
        <v>611</v>
      </c>
      <c r="B141" t="s">
        <v>612</v>
      </c>
    </row>
    <row r="142" spans="1:2" ht="14.55" x14ac:dyDescent="0.35">
      <c r="A142" t="s">
        <v>669</v>
      </c>
      <c r="B142" t="s">
        <v>670</v>
      </c>
    </row>
    <row r="143" spans="1:2" ht="14.55" x14ac:dyDescent="0.35">
      <c r="A143" t="s">
        <v>945</v>
      </c>
      <c r="B143" t="s">
        <v>946</v>
      </c>
    </row>
    <row r="144" spans="1:2" ht="14.55" x14ac:dyDescent="0.35">
      <c r="A144" t="s">
        <v>765</v>
      </c>
      <c r="B144" t="s">
        <v>766</v>
      </c>
    </row>
    <row r="145" spans="1:2" ht="14.55" x14ac:dyDescent="0.35">
      <c r="A145" t="s">
        <v>795</v>
      </c>
      <c r="B145" t="s">
        <v>796</v>
      </c>
    </row>
    <row r="146" spans="1:2" ht="14.55" x14ac:dyDescent="0.35">
      <c r="A146" t="s">
        <v>855</v>
      </c>
      <c r="B146" t="s">
        <v>856</v>
      </c>
    </row>
    <row r="147" spans="1:2" ht="14.55" x14ac:dyDescent="0.35">
      <c r="A147" t="s">
        <v>621</v>
      </c>
      <c r="B147" t="s">
        <v>622</v>
      </c>
    </row>
    <row r="148" spans="1:2" ht="14.55" x14ac:dyDescent="0.35">
      <c r="A148" t="s">
        <v>671</v>
      </c>
      <c r="B148" t="s">
        <v>672</v>
      </c>
    </row>
    <row r="149" spans="1:2" ht="14.55" x14ac:dyDescent="0.35">
      <c r="A149" t="s">
        <v>573</v>
      </c>
      <c r="B149" t="s">
        <v>574</v>
      </c>
    </row>
    <row r="150" spans="1:2" ht="14.55" x14ac:dyDescent="0.35">
      <c r="A150" t="s">
        <v>883</v>
      </c>
      <c r="B150" t="s">
        <v>884</v>
      </c>
    </row>
    <row r="151" spans="1:2" ht="14.55" x14ac:dyDescent="0.35">
      <c r="A151" t="s">
        <v>643</v>
      </c>
      <c r="B151" t="s">
        <v>644</v>
      </c>
    </row>
    <row r="152" spans="1:2" ht="14.55" x14ac:dyDescent="0.35">
      <c r="A152" t="s">
        <v>885</v>
      </c>
      <c r="B152" t="s">
        <v>886</v>
      </c>
    </row>
    <row r="153" spans="1:2" ht="14.55" x14ac:dyDescent="0.35">
      <c r="A153" t="s">
        <v>585</v>
      </c>
      <c r="B153" t="s">
        <v>586</v>
      </c>
    </row>
    <row r="154" spans="1:2" ht="14.55" x14ac:dyDescent="0.35">
      <c r="A154" t="s">
        <v>595</v>
      </c>
      <c r="B154" t="s">
        <v>596</v>
      </c>
    </row>
    <row r="155" spans="1:2" ht="14.55" x14ac:dyDescent="0.35">
      <c r="A155" t="s">
        <v>673</v>
      </c>
      <c r="B155" t="s">
        <v>674</v>
      </c>
    </row>
    <row r="156" spans="1:2" ht="14.55" x14ac:dyDescent="0.35">
      <c r="A156" t="s">
        <v>559</v>
      </c>
      <c r="B156" t="s">
        <v>560</v>
      </c>
    </row>
    <row r="157" spans="1:2" ht="14.55" x14ac:dyDescent="0.35">
      <c r="A157" t="s">
        <v>871</v>
      </c>
      <c r="B157" t="s">
        <v>872</v>
      </c>
    </row>
    <row r="158" spans="1:2" ht="14.55" x14ac:dyDescent="0.35">
      <c r="A158" t="s">
        <v>659</v>
      </c>
      <c r="B158" t="s">
        <v>660</v>
      </c>
    </row>
    <row r="159" spans="1:2" ht="14.55" x14ac:dyDescent="0.35">
      <c r="A159" t="s">
        <v>729</v>
      </c>
      <c r="B159" t="s">
        <v>730</v>
      </c>
    </row>
    <row r="160" spans="1:2" ht="14.55" x14ac:dyDescent="0.35">
      <c r="A160" t="s">
        <v>825</v>
      </c>
      <c r="B160" t="s">
        <v>826</v>
      </c>
    </row>
    <row r="161" spans="1:2" ht="14.55" x14ac:dyDescent="0.35">
      <c r="A161" t="s">
        <v>661</v>
      </c>
      <c r="B161" t="s">
        <v>662</v>
      </c>
    </row>
    <row r="162" spans="1:2" ht="14.55" x14ac:dyDescent="0.35">
      <c r="A162" t="s">
        <v>675</v>
      </c>
      <c r="B162" t="s">
        <v>676</v>
      </c>
    </row>
    <row r="163" spans="1:2" ht="14.55" x14ac:dyDescent="0.35">
      <c r="A163" t="s">
        <v>709</v>
      </c>
      <c r="B163" t="s">
        <v>710</v>
      </c>
    </row>
    <row r="164" spans="1:2" ht="14.55" x14ac:dyDescent="0.35">
      <c r="A164" t="s">
        <v>781</v>
      </c>
      <c r="B164" t="s">
        <v>782</v>
      </c>
    </row>
    <row r="165" spans="1:2" ht="14.55" x14ac:dyDescent="0.35">
      <c r="A165" t="s">
        <v>887</v>
      </c>
      <c r="B165" t="s">
        <v>888</v>
      </c>
    </row>
    <row r="166" spans="1:2" ht="14.55" x14ac:dyDescent="0.35">
      <c r="A166" t="s">
        <v>807</v>
      </c>
      <c r="B166" t="s">
        <v>808</v>
      </c>
    </row>
    <row r="167" spans="1:2" ht="14.55" x14ac:dyDescent="0.35">
      <c r="A167" t="s">
        <v>753</v>
      </c>
      <c r="B167" t="s">
        <v>754</v>
      </c>
    </row>
    <row r="168" spans="1:2" ht="14.55" x14ac:dyDescent="0.35">
      <c r="A168" t="s">
        <v>645</v>
      </c>
      <c r="B168" t="s">
        <v>646</v>
      </c>
    </row>
    <row r="169" spans="1:2" ht="14.55" x14ac:dyDescent="0.35">
      <c r="A169" t="s">
        <v>809</v>
      </c>
      <c r="B169" t="s">
        <v>810</v>
      </c>
    </row>
    <row r="170" spans="1:2" ht="14.55" x14ac:dyDescent="0.35">
      <c r="A170" t="s">
        <v>677</v>
      </c>
      <c r="B170" t="s">
        <v>678</v>
      </c>
    </row>
    <row r="171" spans="1:2" ht="14.55" x14ac:dyDescent="0.35">
      <c r="A171" t="s">
        <v>623</v>
      </c>
      <c r="B171" t="s">
        <v>624</v>
      </c>
    </row>
    <row r="172" spans="1:2" ht="14.55" x14ac:dyDescent="0.35">
      <c r="A172" t="s">
        <v>679</v>
      </c>
      <c r="B172" t="s">
        <v>680</v>
      </c>
    </row>
    <row r="173" spans="1:2" ht="14.55" x14ac:dyDescent="0.35">
      <c r="A173" t="s">
        <v>693</v>
      </c>
      <c r="B173" t="s">
        <v>694</v>
      </c>
    </row>
    <row r="174" spans="1:2" ht="14.55" x14ac:dyDescent="0.35">
      <c r="A174" t="s">
        <v>587</v>
      </c>
      <c r="B174" t="s">
        <v>588</v>
      </c>
    </row>
    <row r="175" spans="1:2" ht="14.55" x14ac:dyDescent="0.35">
      <c r="A175" t="s">
        <v>755</v>
      </c>
      <c r="B175" t="s">
        <v>756</v>
      </c>
    </row>
    <row r="176" spans="1:2" ht="14.55" x14ac:dyDescent="0.35">
      <c r="A176" t="s">
        <v>923</v>
      </c>
      <c r="B176" t="s">
        <v>924</v>
      </c>
    </row>
    <row r="177" spans="1:2" ht="14.55" x14ac:dyDescent="0.35">
      <c r="A177" t="s">
        <v>561</v>
      </c>
      <c r="B177" t="s">
        <v>562</v>
      </c>
    </row>
    <row r="178" spans="1:2" ht="14.55" x14ac:dyDescent="0.35">
      <c r="A178" t="s">
        <v>731</v>
      </c>
      <c r="B178" t="s">
        <v>732</v>
      </c>
    </row>
    <row r="179" spans="1:2" ht="14.55" x14ac:dyDescent="0.35">
      <c r="A179" t="s">
        <v>873</v>
      </c>
      <c r="B179" t="s">
        <v>874</v>
      </c>
    </row>
    <row r="180" spans="1:2" ht="14.55" x14ac:dyDescent="0.35">
      <c r="A180" t="s">
        <v>797</v>
      </c>
      <c r="B180" t="s">
        <v>798</v>
      </c>
    </row>
    <row r="181" spans="1:2" ht="14.55" x14ac:dyDescent="0.35">
      <c r="A181" t="s">
        <v>783</v>
      </c>
      <c r="B181" t="s">
        <v>784</v>
      </c>
    </row>
    <row r="182" spans="1:2" ht="14.55" x14ac:dyDescent="0.35">
      <c r="A182" t="s">
        <v>733</v>
      </c>
      <c r="B182" t="s">
        <v>734</v>
      </c>
    </row>
    <row r="183" spans="1:2" ht="14.55" x14ac:dyDescent="0.35">
      <c r="A183" t="s">
        <v>625</v>
      </c>
      <c r="B183" t="s">
        <v>626</v>
      </c>
    </row>
    <row r="184" spans="1:2" ht="14.55" x14ac:dyDescent="0.35">
      <c r="A184" t="s">
        <v>857</v>
      </c>
      <c r="B184" t="s">
        <v>858</v>
      </c>
    </row>
    <row r="185" spans="1:2" ht="14.55" x14ac:dyDescent="0.35">
      <c r="A185" t="s">
        <v>767</v>
      </c>
      <c r="B185" t="s">
        <v>768</v>
      </c>
    </row>
    <row r="186" spans="1:2" ht="14.55" x14ac:dyDescent="0.35">
      <c r="A186" t="s">
        <v>711</v>
      </c>
      <c r="B186" t="s">
        <v>712</v>
      </c>
    </row>
    <row r="187" spans="1:2" ht="14.55" x14ac:dyDescent="0.35">
      <c r="A187" t="s">
        <v>647</v>
      </c>
      <c r="B187" t="s">
        <v>648</v>
      </c>
    </row>
    <row r="188" spans="1:2" ht="14.55" x14ac:dyDescent="0.35">
      <c r="A188" t="s">
        <v>931</v>
      </c>
      <c r="B188" t="s">
        <v>932</v>
      </c>
    </row>
    <row r="189" spans="1:2" ht="14.55" x14ac:dyDescent="0.35">
      <c r="A189" t="s">
        <v>827</v>
      </c>
      <c r="B189" t="s">
        <v>828</v>
      </c>
    </row>
    <row r="190" spans="1:2" ht="14.55" x14ac:dyDescent="0.35">
      <c r="A190" t="s">
        <v>757</v>
      </c>
      <c r="B190" t="s">
        <v>758</v>
      </c>
    </row>
    <row r="191" spans="1:2" ht="14.55" x14ac:dyDescent="0.35">
      <c r="A191" t="s">
        <v>843</v>
      </c>
      <c r="B191" t="s">
        <v>844</v>
      </c>
    </row>
    <row r="192" spans="1:2" ht="14.55" x14ac:dyDescent="0.35">
      <c r="A192" t="s">
        <v>597</v>
      </c>
      <c r="B192" t="s">
        <v>598</v>
      </c>
    </row>
    <row r="193" spans="1:2" ht="14.55" x14ac:dyDescent="0.35">
      <c r="A193" t="s">
        <v>875</v>
      </c>
      <c r="B193" t="s">
        <v>876</v>
      </c>
    </row>
    <row r="194" spans="1:2" ht="14.55" x14ac:dyDescent="0.35">
      <c r="A194" t="s">
        <v>925</v>
      </c>
      <c r="B194" t="s">
        <v>926</v>
      </c>
    </row>
    <row r="195" spans="1:2" ht="14.55" x14ac:dyDescent="0.35">
      <c r="A195" t="s">
        <v>889</v>
      </c>
      <c r="B195" t="s">
        <v>890</v>
      </c>
    </row>
    <row r="196" spans="1:2" ht="14.55" x14ac:dyDescent="0.35">
      <c r="A196" t="s">
        <v>681</v>
      </c>
      <c r="B196" t="s">
        <v>682</v>
      </c>
    </row>
    <row r="197" spans="1:2" ht="14.55" x14ac:dyDescent="0.35">
      <c r="A197" t="s">
        <v>829</v>
      </c>
      <c r="B197" t="s">
        <v>830</v>
      </c>
    </row>
    <row r="198" spans="1:2" ht="14.55" x14ac:dyDescent="0.35">
      <c r="A198" t="s">
        <v>859</v>
      </c>
      <c r="B198" t="s">
        <v>860</v>
      </c>
    </row>
    <row r="199" spans="1:2" ht="14.55" x14ac:dyDescent="0.35">
      <c r="A199" t="s">
        <v>599</v>
      </c>
      <c r="B199" t="s">
        <v>600</v>
      </c>
    </row>
    <row r="200" spans="1:2" ht="14.55" x14ac:dyDescent="0.35">
      <c r="A200" t="s">
        <v>613</v>
      </c>
      <c r="B200" t="s">
        <v>614</v>
      </c>
    </row>
    <row r="201" spans="1:2" ht="14.55" x14ac:dyDescent="0.35">
      <c r="A201" t="s">
        <v>589</v>
      </c>
      <c r="B201" t="s">
        <v>590</v>
      </c>
    </row>
    <row r="202" spans="1:2" ht="14.55" x14ac:dyDescent="0.35">
      <c r="A202" t="s">
        <v>695</v>
      </c>
      <c r="B202" t="s">
        <v>696</v>
      </c>
    </row>
    <row r="203" spans="1:2" ht="14.55" x14ac:dyDescent="0.35">
      <c r="A203" t="s">
        <v>769</v>
      </c>
      <c r="B203" t="s">
        <v>770</v>
      </c>
    </row>
    <row r="204" spans="1:2" ht="14.55" x14ac:dyDescent="0.35">
      <c r="A204" t="s">
        <v>785</v>
      </c>
      <c r="B204" t="s">
        <v>786</v>
      </c>
    </row>
    <row r="205" spans="1:2" ht="14.55" x14ac:dyDescent="0.35">
      <c r="A205" t="s">
        <v>905</v>
      </c>
      <c r="B205" t="s">
        <v>906</v>
      </c>
    </row>
    <row r="206" spans="1:2" ht="14.55" x14ac:dyDescent="0.35">
      <c r="A206" t="s">
        <v>759</v>
      </c>
      <c r="B206" t="s">
        <v>760</v>
      </c>
    </row>
    <row r="207" spans="1:2" ht="14.55" x14ac:dyDescent="0.35">
      <c r="A207" t="s">
        <v>799</v>
      </c>
      <c r="B207" t="s">
        <v>800</v>
      </c>
    </row>
    <row r="208" spans="1:2" ht="14.55" x14ac:dyDescent="0.35">
      <c r="A208" t="s">
        <v>787</v>
      </c>
      <c r="B208" t="s">
        <v>788</v>
      </c>
    </row>
    <row r="209" spans="1:2" ht="14.55" x14ac:dyDescent="0.35">
      <c r="A209" t="s">
        <v>907</v>
      </c>
      <c r="B209" t="s">
        <v>908</v>
      </c>
    </row>
    <row r="210" spans="1:2" ht="14.55" x14ac:dyDescent="0.35">
      <c r="A210" t="s">
        <v>761</v>
      </c>
      <c r="B210" t="s">
        <v>762</v>
      </c>
    </row>
    <row r="211" spans="1:2" ht="14.55" x14ac:dyDescent="0.35">
      <c r="A211" t="s">
        <v>835</v>
      </c>
      <c r="B211" t="s">
        <v>836</v>
      </c>
    </row>
    <row r="212" spans="1:2" ht="14.55" x14ac:dyDescent="0.35">
      <c r="A212" t="s">
        <v>735</v>
      </c>
      <c r="B212" t="s">
        <v>736</v>
      </c>
    </row>
    <row r="213" spans="1:2" ht="14.55" x14ac:dyDescent="0.35">
      <c r="A213" t="s">
        <v>737</v>
      </c>
      <c r="B213" t="s">
        <v>738</v>
      </c>
    </row>
    <row r="214" spans="1:2" ht="14.55" x14ac:dyDescent="0.35">
      <c r="A214" t="s">
        <v>615</v>
      </c>
      <c r="B214" t="s">
        <v>616</v>
      </c>
    </row>
    <row r="215" spans="1:2" ht="14.55" x14ac:dyDescent="0.35">
      <c r="A215" t="s">
        <v>933</v>
      </c>
      <c r="B215" t="s">
        <v>934</v>
      </c>
    </row>
    <row r="216" spans="1:2" ht="14.55" x14ac:dyDescent="0.35">
      <c r="A216" t="s">
        <v>891</v>
      </c>
      <c r="B216" t="s">
        <v>892</v>
      </c>
    </row>
    <row r="217" spans="1:2" ht="14.55" x14ac:dyDescent="0.35">
      <c r="A217" t="s">
        <v>739</v>
      </c>
      <c r="B217" t="s">
        <v>740</v>
      </c>
    </row>
    <row r="218" spans="1:2" ht="14.55" x14ac:dyDescent="0.35">
      <c r="A218" t="s">
        <v>811</v>
      </c>
      <c r="B218" t="s">
        <v>812</v>
      </c>
    </row>
    <row r="219" spans="1:2" ht="14.55" x14ac:dyDescent="0.35">
      <c r="A219" t="s">
        <v>649</v>
      </c>
      <c r="B219" t="s">
        <v>650</v>
      </c>
    </row>
    <row r="220" spans="1:2" ht="14.55" x14ac:dyDescent="0.35">
      <c r="A220" t="s">
        <v>741</v>
      </c>
      <c r="B220" t="s">
        <v>742</v>
      </c>
    </row>
    <row r="221" spans="1:2" ht="14.55" x14ac:dyDescent="0.35">
      <c r="A221" t="s">
        <v>627</v>
      </c>
      <c r="B221" t="s">
        <v>628</v>
      </c>
    </row>
    <row r="222" spans="1:2" ht="14.55" x14ac:dyDescent="0.35">
      <c r="A222" t="s">
        <v>909</v>
      </c>
      <c r="B222" t="s">
        <v>910</v>
      </c>
    </row>
    <row r="223" spans="1:2" ht="14.55" x14ac:dyDescent="0.35">
      <c r="A223" t="s">
        <v>893</v>
      </c>
      <c r="B223" t="s">
        <v>894</v>
      </c>
    </row>
    <row r="224" spans="1:2" ht="14.55" x14ac:dyDescent="0.35">
      <c r="A224" t="s">
        <v>831</v>
      </c>
      <c r="B224" t="s">
        <v>832</v>
      </c>
    </row>
    <row r="225" spans="1:2" ht="14.55" x14ac:dyDescent="0.35">
      <c r="A225" t="s">
        <v>683</v>
      </c>
      <c r="B225" t="s">
        <v>684</v>
      </c>
    </row>
    <row r="226" spans="1:2" ht="14.55" x14ac:dyDescent="0.35">
      <c r="A226" t="s">
        <v>813</v>
      </c>
      <c r="B226" t="s">
        <v>814</v>
      </c>
    </row>
    <row r="227" spans="1:2" ht="14.55" x14ac:dyDescent="0.35">
      <c r="A227" t="s">
        <v>815</v>
      </c>
      <c r="B227" t="s">
        <v>816</v>
      </c>
    </row>
    <row r="228" spans="1:2" ht="14.55" x14ac:dyDescent="0.35">
      <c r="A228" t="s">
        <v>845</v>
      </c>
      <c r="B228" t="s">
        <v>846</v>
      </c>
    </row>
    <row r="229" spans="1:2" ht="14.55" x14ac:dyDescent="0.35">
      <c r="A229" t="s">
        <v>817</v>
      </c>
      <c r="B229" t="s">
        <v>818</v>
      </c>
    </row>
    <row r="230" spans="1:2" ht="14.55" x14ac:dyDescent="0.35">
      <c r="A230" t="s">
        <v>713</v>
      </c>
      <c r="B230" t="s">
        <v>714</v>
      </c>
    </row>
    <row r="231" spans="1:2" ht="14.55" x14ac:dyDescent="0.35">
      <c r="A231" t="s">
        <v>715</v>
      </c>
      <c r="B231" t="s">
        <v>716</v>
      </c>
    </row>
    <row r="232" spans="1:2" ht="14.55" x14ac:dyDescent="0.35">
      <c r="A232" t="s">
        <v>551</v>
      </c>
      <c r="B232" t="s">
        <v>552</v>
      </c>
    </row>
    <row r="233" spans="1:2" ht="14.55" x14ac:dyDescent="0.35">
      <c r="A233" t="s">
        <v>563</v>
      </c>
      <c r="B233" t="s">
        <v>564</v>
      </c>
    </row>
    <row r="234" spans="1:2" ht="14.55" x14ac:dyDescent="0.35">
      <c r="A234" t="s">
        <v>591</v>
      </c>
      <c r="B234" t="s">
        <v>592</v>
      </c>
    </row>
    <row r="235" spans="1:2" ht="14.55" x14ac:dyDescent="0.35">
      <c r="A235" t="s">
        <v>601</v>
      </c>
      <c r="B235" t="s">
        <v>602</v>
      </c>
    </row>
    <row r="236" spans="1:2" ht="14.55" x14ac:dyDescent="0.35">
      <c r="A236" t="s">
        <v>771</v>
      </c>
      <c r="B236" t="s">
        <v>772</v>
      </c>
    </row>
    <row r="237" spans="1:2" ht="14.55" x14ac:dyDescent="0.35">
      <c r="A237" t="s">
        <v>773</v>
      </c>
      <c r="B237" t="s">
        <v>774</v>
      </c>
    </row>
    <row r="238" spans="1:2" ht="14.55" x14ac:dyDescent="0.35">
      <c r="A238" t="s">
        <v>575</v>
      </c>
      <c r="B238" t="s">
        <v>576</v>
      </c>
    </row>
    <row r="239" spans="1:2" ht="14.55" x14ac:dyDescent="0.35">
      <c r="A239" t="s">
        <v>789</v>
      </c>
      <c r="B239" t="s">
        <v>790</v>
      </c>
    </row>
    <row r="240" spans="1:2" ht="14.55" x14ac:dyDescent="0.35">
      <c r="A240" t="s">
        <v>801</v>
      </c>
      <c r="B240" t="s">
        <v>802</v>
      </c>
    </row>
    <row r="241" spans="1:2" ht="14.55" x14ac:dyDescent="0.35">
      <c r="A241" t="s">
        <v>837</v>
      </c>
      <c r="B241" t="s">
        <v>838</v>
      </c>
    </row>
    <row r="242" spans="1:2" ht="14.55" x14ac:dyDescent="0.35">
      <c r="A242" t="s">
        <v>743</v>
      </c>
      <c r="B242" t="s">
        <v>744</v>
      </c>
    </row>
    <row r="243" spans="1:2" ht="14.55" x14ac:dyDescent="0.35">
      <c r="A243" t="s">
        <v>847</v>
      </c>
      <c r="B243" t="s">
        <v>848</v>
      </c>
    </row>
    <row r="244" spans="1:2" ht="14.55" x14ac:dyDescent="0.35">
      <c r="A244" t="s">
        <v>861</v>
      </c>
      <c r="B244" t="s">
        <v>862</v>
      </c>
    </row>
    <row r="245" spans="1:2" ht="14.55" x14ac:dyDescent="0.35">
      <c r="A245" t="s">
        <v>895</v>
      </c>
      <c r="B245" t="s">
        <v>896</v>
      </c>
    </row>
    <row r="246" spans="1:2" ht="14.55" x14ac:dyDescent="0.35">
      <c r="A246" t="s">
        <v>941</v>
      </c>
      <c r="B246" t="s">
        <v>942</v>
      </c>
    </row>
    <row r="247" spans="1:2" ht="14.55" x14ac:dyDescent="0.35">
      <c r="A247" t="s">
        <v>877</v>
      </c>
      <c r="B247" t="s">
        <v>878</v>
      </c>
    </row>
    <row r="248" spans="1:2" ht="14.55" x14ac:dyDescent="0.35">
      <c r="A248" t="s">
        <v>863</v>
      </c>
      <c r="B248" t="s">
        <v>864</v>
      </c>
    </row>
    <row r="249" spans="1:2" ht="14.55" x14ac:dyDescent="0.35">
      <c r="A249" t="s">
        <v>865</v>
      </c>
      <c r="B249" t="s">
        <v>866</v>
      </c>
    </row>
    <row r="250" spans="1:2" ht="14.55" x14ac:dyDescent="0.35">
      <c r="A250" t="s">
        <v>947</v>
      </c>
      <c r="B250" t="s">
        <v>948</v>
      </c>
    </row>
    <row r="251" spans="1:2" ht="14.55" x14ac:dyDescent="0.35">
      <c r="A251" t="s">
        <v>911</v>
      </c>
      <c r="B251" t="s">
        <v>912</v>
      </c>
    </row>
    <row r="252" spans="1:2" ht="14.55" x14ac:dyDescent="0.35">
      <c r="A252" t="s">
        <v>663</v>
      </c>
      <c r="B252" t="s">
        <v>664</v>
      </c>
    </row>
    <row r="253" spans="1:2" ht="14.55" x14ac:dyDescent="0.35">
      <c r="A253" t="s">
        <v>879</v>
      </c>
      <c r="B253" t="s">
        <v>880</v>
      </c>
    </row>
    <row r="254" spans="1:2" ht="14.55" x14ac:dyDescent="0.35">
      <c r="A254" t="s">
        <v>897</v>
      </c>
      <c r="B254" t="s">
        <v>898</v>
      </c>
    </row>
    <row r="255" spans="1:2" ht="14.55" x14ac:dyDescent="0.35">
      <c r="A255" t="s">
        <v>717</v>
      </c>
      <c r="B255" t="s">
        <v>718</v>
      </c>
    </row>
    <row r="256" spans="1:2" ht="14.55" x14ac:dyDescent="0.35">
      <c r="A256" t="s">
        <v>867</v>
      </c>
      <c r="B256" t="s">
        <v>868</v>
      </c>
    </row>
    <row r="257" spans="1:2" ht="14.55" x14ac:dyDescent="0.35">
      <c r="A257" t="s">
        <v>899</v>
      </c>
      <c r="B257" t="s">
        <v>900</v>
      </c>
    </row>
    <row r="258" spans="1:2" ht="14.55" x14ac:dyDescent="0.35">
      <c r="A258" t="s">
        <v>849</v>
      </c>
      <c r="B258" t="s">
        <v>850</v>
      </c>
    </row>
    <row r="259" spans="1:2" ht="14.55" x14ac:dyDescent="0.35">
      <c r="A259" t="s">
        <v>603</v>
      </c>
      <c r="B259" t="s">
        <v>604</v>
      </c>
    </row>
    <row r="260" spans="1:2" ht="14.55" x14ac:dyDescent="0.35">
      <c r="A260" t="s">
        <v>651</v>
      </c>
      <c r="B260" t="s">
        <v>652</v>
      </c>
    </row>
    <row r="261" spans="1:2" ht="14.55" x14ac:dyDescent="0.35">
      <c r="A261" t="s">
        <v>685</v>
      </c>
      <c r="B261" t="s">
        <v>686</v>
      </c>
    </row>
    <row r="262" spans="1:2" ht="14.55" x14ac:dyDescent="0.35">
      <c r="A262" t="s">
        <v>665</v>
      </c>
      <c r="B262" t="s">
        <v>666</v>
      </c>
    </row>
    <row r="263" spans="1:2" ht="14.55" x14ac:dyDescent="0.35">
      <c r="A263" t="s">
        <v>719</v>
      </c>
      <c r="B263" t="s">
        <v>720</v>
      </c>
    </row>
    <row r="264" spans="1:2" ht="14.55" x14ac:dyDescent="0.35">
      <c r="A264" t="s">
        <v>697</v>
      </c>
      <c r="B264" t="s">
        <v>698</v>
      </c>
    </row>
    <row r="265" spans="1:2" ht="14.55" x14ac:dyDescent="0.35">
      <c r="A265" t="s">
        <v>721</v>
      </c>
      <c r="B265" t="s">
        <v>722</v>
      </c>
    </row>
    <row r="266" spans="1:2" ht="14.55" x14ac:dyDescent="0.35">
      <c r="A266" t="s">
        <v>605</v>
      </c>
      <c r="B266" t="s">
        <v>606</v>
      </c>
    </row>
    <row r="267" spans="1:2" ht="14.55" x14ac:dyDescent="0.35">
      <c r="A267" t="s">
        <v>723</v>
      </c>
      <c r="B267" t="s">
        <v>724</v>
      </c>
    </row>
    <row r="268" spans="1:2" ht="14.55" x14ac:dyDescent="0.35">
      <c r="A268" t="s">
        <v>653</v>
      </c>
      <c r="B268" t="s">
        <v>654</v>
      </c>
    </row>
    <row r="269" spans="1:2" ht="14.55" x14ac:dyDescent="0.35">
      <c r="A269" t="s">
        <v>839</v>
      </c>
      <c r="B269" t="s">
        <v>840</v>
      </c>
    </row>
    <row r="270" spans="1:2" ht="14.55" x14ac:dyDescent="0.35">
      <c r="A270" t="s">
        <v>913</v>
      </c>
      <c r="B270" t="s">
        <v>914</v>
      </c>
    </row>
    <row r="271" spans="1:2" ht="14.55" x14ac:dyDescent="0.35">
      <c r="A271" t="s">
        <v>699</v>
      </c>
      <c r="B271" t="s">
        <v>700</v>
      </c>
    </row>
    <row r="272" spans="1:2" ht="14.55" x14ac:dyDescent="0.35">
      <c r="A272" t="s">
        <v>881</v>
      </c>
      <c r="B272" t="s">
        <v>882</v>
      </c>
    </row>
    <row r="273" spans="1:2" ht="14.55" x14ac:dyDescent="0.35">
      <c r="A273" t="s">
        <v>901</v>
      </c>
      <c r="B273" t="s">
        <v>902</v>
      </c>
    </row>
    <row r="274" spans="1:2" ht="14.55" x14ac:dyDescent="0.35">
      <c r="A274" t="s">
        <v>629</v>
      </c>
      <c r="B274" t="s">
        <v>630</v>
      </c>
    </row>
    <row r="275" spans="1:2" ht="14.55" x14ac:dyDescent="0.35">
      <c r="A275" t="s">
        <v>803</v>
      </c>
      <c r="B275" t="s">
        <v>804</v>
      </c>
    </row>
    <row r="276" spans="1:2" ht="14.55" x14ac:dyDescent="0.35">
      <c r="A276" t="s">
        <v>943</v>
      </c>
      <c r="B276" t="s">
        <v>944</v>
      </c>
    </row>
    <row r="277" spans="1:2" ht="14.55" x14ac:dyDescent="0.35">
      <c r="A277" t="s">
        <v>607</v>
      </c>
      <c r="B277" t="s">
        <v>608</v>
      </c>
    </row>
    <row r="278" spans="1:2" ht="14.55" x14ac:dyDescent="0.35">
      <c r="A278" t="s">
        <v>617</v>
      </c>
      <c r="B278" t="s">
        <v>618</v>
      </c>
    </row>
    <row r="279" spans="1:2" ht="14.55" x14ac:dyDescent="0.35">
      <c r="A279" t="s">
        <v>745</v>
      </c>
      <c r="B279" t="s">
        <v>746</v>
      </c>
    </row>
    <row r="280" spans="1:2" ht="14.55" x14ac:dyDescent="0.35">
      <c r="A280" t="s">
        <v>775</v>
      </c>
      <c r="B280" t="s">
        <v>776</v>
      </c>
    </row>
    <row r="281" spans="1:2" ht="14.55" x14ac:dyDescent="0.35">
      <c r="A281" t="s">
        <v>841</v>
      </c>
      <c r="B281" t="s">
        <v>842</v>
      </c>
    </row>
    <row r="282" spans="1:2" ht="14.55" x14ac:dyDescent="0.35">
      <c r="A282" t="s">
        <v>851</v>
      </c>
      <c r="B282" t="s">
        <v>852</v>
      </c>
    </row>
    <row r="283" spans="1:2" ht="14.55" x14ac:dyDescent="0.35">
      <c r="A283" t="s">
        <v>619</v>
      </c>
      <c r="B283" t="s">
        <v>620</v>
      </c>
    </row>
    <row r="284" spans="1:2" ht="14.55" x14ac:dyDescent="0.35">
      <c r="A284" t="s">
        <v>687</v>
      </c>
      <c r="B284" t="s">
        <v>688</v>
      </c>
    </row>
    <row r="285" spans="1:2" ht="14.55" x14ac:dyDescent="0.35">
      <c r="A285" t="s">
        <v>903</v>
      </c>
      <c r="B285" t="s">
        <v>904</v>
      </c>
    </row>
    <row r="286" spans="1:2" ht="14.55" x14ac:dyDescent="0.35">
      <c r="A286" t="s">
        <v>935</v>
      </c>
      <c r="B286" t="s">
        <v>936</v>
      </c>
    </row>
    <row r="287" spans="1:2" ht="14.55" x14ac:dyDescent="0.35">
      <c r="A287" t="s">
        <v>927</v>
      </c>
      <c r="B287" t="s">
        <v>928</v>
      </c>
    </row>
    <row r="288" spans="1:2" ht="14.55" x14ac:dyDescent="0.35">
      <c r="A288" t="s">
        <v>937</v>
      </c>
      <c r="B288" t="s">
        <v>938</v>
      </c>
    </row>
    <row r="289" spans="1:2" ht="14.55" x14ac:dyDescent="0.35">
      <c r="A289" t="s">
        <v>553</v>
      </c>
      <c r="B289" t="s">
        <v>554</v>
      </c>
    </row>
    <row r="290" spans="1:2" ht="14.55" x14ac:dyDescent="0.35">
      <c r="A290" t="s">
        <v>747</v>
      </c>
      <c r="B290" t="s">
        <v>748</v>
      </c>
    </row>
    <row r="291" spans="1:2" ht="14.55" x14ac:dyDescent="0.35">
      <c r="A291" t="s">
        <v>939</v>
      </c>
      <c r="B291" t="s">
        <v>940</v>
      </c>
    </row>
    <row r="292" spans="1:2" ht="14.55" x14ac:dyDescent="0.35">
      <c r="A292" t="s">
        <v>979</v>
      </c>
      <c r="B292" t="s">
        <v>980</v>
      </c>
    </row>
    <row r="293" spans="1:2" ht="14.55" x14ac:dyDescent="0.35">
      <c r="A293" t="s">
        <v>995</v>
      </c>
      <c r="B293" t="s">
        <v>996</v>
      </c>
    </row>
    <row r="294" spans="1:2" ht="14.55" x14ac:dyDescent="0.35">
      <c r="A294" t="s">
        <v>949</v>
      </c>
      <c r="B294" t="s">
        <v>950</v>
      </c>
    </row>
    <row r="295" spans="1:2" ht="14.55" x14ac:dyDescent="0.35">
      <c r="A295" t="s">
        <v>1009</v>
      </c>
      <c r="B295" t="s">
        <v>1010</v>
      </c>
    </row>
    <row r="296" spans="1:2" ht="14.55" x14ac:dyDescent="0.35">
      <c r="A296" t="s">
        <v>951</v>
      </c>
      <c r="B296" t="s">
        <v>952</v>
      </c>
    </row>
    <row r="297" spans="1:2" ht="14.55" x14ac:dyDescent="0.35">
      <c r="A297" t="s">
        <v>1011</v>
      </c>
      <c r="B297" t="s">
        <v>1012</v>
      </c>
    </row>
    <row r="298" spans="1:2" ht="14.55" x14ac:dyDescent="0.35">
      <c r="A298" t="s">
        <v>997</v>
      </c>
      <c r="B298" t="s">
        <v>998</v>
      </c>
    </row>
    <row r="299" spans="1:2" ht="14.55" x14ac:dyDescent="0.35">
      <c r="A299" t="s">
        <v>981</v>
      </c>
      <c r="B299" t="s">
        <v>982</v>
      </c>
    </row>
    <row r="300" spans="1:2" ht="14.55" x14ac:dyDescent="0.35">
      <c r="A300" t="s">
        <v>999</v>
      </c>
      <c r="B300" t="s">
        <v>1000</v>
      </c>
    </row>
    <row r="301" spans="1:2" ht="14.55" x14ac:dyDescent="0.35">
      <c r="A301" t="s">
        <v>1019</v>
      </c>
      <c r="B301" t="s">
        <v>1020</v>
      </c>
    </row>
    <row r="302" spans="1:2" ht="14.55" x14ac:dyDescent="0.35">
      <c r="A302" t="s">
        <v>1013</v>
      </c>
      <c r="B302" t="s">
        <v>1014</v>
      </c>
    </row>
    <row r="303" spans="1:2" ht="14.55" x14ac:dyDescent="0.35">
      <c r="A303" t="s">
        <v>969</v>
      </c>
      <c r="B303" t="s">
        <v>970</v>
      </c>
    </row>
    <row r="304" spans="1:2" ht="14.55" x14ac:dyDescent="0.35">
      <c r="A304" t="s">
        <v>1015</v>
      </c>
      <c r="B304" t="s">
        <v>1016</v>
      </c>
    </row>
    <row r="305" spans="1:2" ht="14.55" x14ac:dyDescent="0.35">
      <c r="A305" t="s">
        <v>971</v>
      </c>
      <c r="B305" t="s">
        <v>972</v>
      </c>
    </row>
    <row r="306" spans="1:2" ht="14.55" x14ac:dyDescent="0.35">
      <c r="A306" t="s">
        <v>953</v>
      </c>
      <c r="B306" t="s">
        <v>954</v>
      </c>
    </row>
    <row r="307" spans="1:2" ht="14.55" x14ac:dyDescent="0.35">
      <c r="A307" t="s">
        <v>987</v>
      </c>
      <c r="B307" t="s">
        <v>988</v>
      </c>
    </row>
    <row r="308" spans="1:2" ht="14.55" x14ac:dyDescent="0.35">
      <c r="A308" t="s">
        <v>989</v>
      </c>
      <c r="B308" t="s">
        <v>990</v>
      </c>
    </row>
    <row r="309" spans="1:2" ht="14.55" x14ac:dyDescent="0.35">
      <c r="A309" t="s">
        <v>955</v>
      </c>
      <c r="B309" t="s">
        <v>956</v>
      </c>
    </row>
    <row r="310" spans="1:2" ht="14.55" x14ac:dyDescent="0.35">
      <c r="A310" t="s">
        <v>957</v>
      </c>
      <c r="B310" t="s">
        <v>958</v>
      </c>
    </row>
    <row r="311" spans="1:2" ht="14.55" x14ac:dyDescent="0.35">
      <c r="A311" t="s">
        <v>983</v>
      </c>
      <c r="B311" t="s">
        <v>984</v>
      </c>
    </row>
    <row r="312" spans="1:2" ht="14.55" x14ac:dyDescent="0.35">
      <c r="A312" t="s">
        <v>959</v>
      </c>
      <c r="B312" t="s">
        <v>960</v>
      </c>
    </row>
    <row r="313" spans="1:2" ht="14.55" x14ac:dyDescent="0.35">
      <c r="A313" t="s">
        <v>1001</v>
      </c>
      <c r="B313" t="s">
        <v>1002</v>
      </c>
    </row>
    <row r="314" spans="1:2" x14ac:dyDescent="0.3">
      <c r="A314" t="s">
        <v>975</v>
      </c>
      <c r="B314" t="s">
        <v>976</v>
      </c>
    </row>
    <row r="315" spans="1:2" x14ac:dyDescent="0.3">
      <c r="A315" t="s">
        <v>985</v>
      </c>
      <c r="B315" t="s">
        <v>986</v>
      </c>
    </row>
    <row r="316" spans="1:2" x14ac:dyDescent="0.3">
      <c r="A316" t="s">
        <v>1003</v>
      </c>
      <c r="B316" t="s">
        <v>1004</v>
      </c>
    </row>
    <row r="317" spans="1:2" x14ac:dyDescent="0.3">
      <c r="A317" t="s">
        <v>991</v>
      </c>
      <c r="B317" t="s">
        <v>992</v>
      </c>
    </row>
    <row r="318" spans="1:2" x14ac:dyDescent="0.3">
      <c r="A318" t="s">
        <v>973</v>
      </c>
      <c r="B318" t="s">
        <v>974</v>
      </c>
    </row>
    <row r="319" spans="1:2" x14ac:dyDescent="0.3">
      <c r="A319" t="s">
        <v>961</v>
      </c>
      <c r="B319" t="s">
        <v>962</v>
      </c>
    </row>
    <row r="320" spans="1:2" x14ac:dyDescent="0.3">
      <c r="A320" t="s">
        <v>993</v>
      </c>
      <c r="B320" t="s">
        <v>994</v>
      </c>
    </row>
    <row r="321" spans="1:2" x14ac:dyDescent="0.3">
      <c r="A321" t="s">
        <v>963</v>
      </c>
      <c r="B321" t="s">
        <v>964</v>
      </c>
    </row>
    <row r="322" spans="1:2" x14ac:dyDescent="0.3">
      <c r="A322" t="s">
        <v>965</v>
      </c>
      <c r="B322" t="s">
        <v>966</v>
      </c>
    </row>
    <row r="323" spans="1:2" x14ac:dyDescent="0.3">
      <c r="A323" t="s">
        <v>1017</v>
      </c>
      <c r="B323" t="s">
        <v>1018</v>
      </c>
    </row>
    <row r="324" spans="1:2" x14ac:dyDescent="0.3">
      <c r="A324" t="s">
        <v>1005</v>
      </c>
      <c r="B324" t="s">
        <v>1006</v>
      </c>
    </row>
    <row r="325" spans="1:2" x14ac:dyDescent="0.3">
      <c r="A325" t="s">
        <v>967</v>
      </c>
      <c r="B325" t="s">
        <v>968</v>
      </c>
    </row>
    <row r="326" spans="1:2" x14ac:dyDescent="0.3">
      <c r="A326" t="s">
        <v>977</v>
      </c>
      <c r="B326" t="s">
        <v>978</v>
      </c>
    </row>
    <row r="327" spans="1:2" x14ac:dyDescent="0.3">
      <c r="A327" t="s">
        <v>1007</v>
      </c>
      <c r="B327" t="s">
        <v>1008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R69"/>
  <sheetViews>
    <sheetView topLeftCell="F74" zoomScale="80" zoomScaleNormal="80" workbookViewId="0">
      <selection activeCell="H9" sqref="H9:J9"/>
    </sheetView>
  </sheetViews>
  <sheetFormatPr defaultRowHeight="14.4" x14ac:dyDescent="0.3"/>
  <cols>
    <col min="1" max="2" width="9.21875" hidden="1" customWidth="1"/>
    <col min="3" max="5" width="10.109375" hidden="1" customWidth="1"/>
    <col min="6" max="6" width="8.21875" customWidth="1"/>
    <col min="7" max="7" width="23.21875" customWidth="1"/>
    <col min="8" max="18" width="11" customWidth="1"/>
  </cols>
  <sheetData>
    <row r="1" spans="7:18" ht="14.55" hidden="1" x14ac:dyDescent="0.35">
      <c r="H1">
        <v>7</v>
      </c>
      <c r="I1">
        <f>H1+1</f>
        <v>8</v>
      </c>
      <c r="J1">
        <f t="shared" ref="J1:R1" si="0">I1+1</f>
        <v>9</v>
      </c>
      <c r="K1">
        <f t="shared" si="0"/>
        <v>10</v>
      </c>
      <c r="L1">
        <f t="shared" si="0"/>
        <v>11</v>
      </c>
      <c r="M1">
        <f t="shared" si="0"/>
        <v>12</v>
      </c>
      <c r="N1">
        <f t="shared" si="0"/>
        <v>13</v>
      </c>
      <c r="O1">
        <f t="shared" si="0"/>
        <v>14</v>
      </c>
      <c r="P1">
        <f t="shared" si="0"/>
        <v>15</v>
      </c>
      <c r="Q1">
        <f t="shared" si="0"/>
        <v>16</v>
      </c>
      <c r="R1">
        <f t="shared" si="0"/>
        <v>17</v>
      </c>
    </row>
    <row r="2" spans="7:18" ht="14.55" hidden="1" x14ac:dyDescent="0.35"/>
    <row r="3" spans="7:18" ht="14.55" hidden="1" x14ac:dyDescent="0.35">
      <c r="H3" s="25" t="s">
        <v>333</v>
      </c>
      <c r="I3">
        <v>1</v>
      </c>
    </row>
    <row r="4" spans="7:18" ht="14.55" hidden="1" x14ac:dyDescent="0.35">
      <c r="H4" s="25" t="s">
        <v>313</v>
      </c>
      <c r="I4">
        <v>2</v>
      </c>
    </row>
    <row r="5" spans="7:18" ht="14.55" hidden="1" x14ac:dyDescent="0.35">
      <c r="H5" s="25" t="s">
        <v>336</v>
      </c>
      <c r="I5">
        <v>3</v>
      </c>
    </row>
    <row r="6" spans="7:18" ht="14.55" hidden="1" x14ac:dyDescent="0.35">
      <c r="H6" s="25" t="s">
        <v>337</v>
      </c>
      <c r="I6">
        <v>4</v>
      </c>
    </row>
    <row r="7" spans="7:18" ht="14.55" hidden="1" x14ac:dyDescent="0.35"/>
    <row r="9" spans="7:18" x14ac:dyDescent="0.3">
      <c r="G9" s="25" t="s">
        <v>332</v>
      </c>
      <c r="H9" s="102" t="s">
        <v>336</v>
      </c>
      <c r="I9" s="102"/>
      <c r="J9" s="102"/>
    </row>
    <row r="11" spans="7:18" ht="14.55" x14ac:dyDescent="0.35">
      <c r="G11" s="82" t="s">
        <v>331</v>
      </c>
      <c r="H11" s="83">
        <v>2015</v>
      </c>
      <c r="I11" s="83">
        <f>H11+1</f>
        <v>2016</v>
      </c>
      <c r="J11" s="83">
        <f t="shared" ref="J11:R11" si="1">I11+1</f>
        <v>2017</v>
      </c>
      <c r="K11" s="83">
        <f t="shared" si="1"/>
        <v>2018</v>
      </c>
      <c r="L11" s="83">
        <f t="shared" si="1"/>
        <v>2019</v>
      </c>
      <c r="M11" s="83">
        <f t="shared" si="1"/>
        <v>2020</v>
      </c>
      <c r="N11" s="83">
        <f t="shared" si="1"/>
        <v>2021</v>
      </c>
      <c r="O11" s="83">
        <f t="shared" si="1"/>
        <v>2022</v>
      </c>
      <c r="P11" s="83">
        <f t="shared" si="1"/>
        <v>2023</v>
      </c>
      <c r="Q11" s="83">
        <f t="shared" si="1"/>
        <v>2024</v>
      </c>
      <c r="R11" s="83">
        <f t="shared" si="1"/>
        <v>2025</v>
      </c>
    </row>
    <row r="12" spans="7:18" ht="14.55" x14ac:dyDescent="0.35">
      <c r="G12" s="33" t="s">
        <v>295</v>
      </c>
      <c r="H12" s="28">
        <f ca="1">H22+H32+H42+H52+H62</f>
        <v>1850</v>
      </c>
      <c r="I12" s="28">
        <f t="shared" ref="I12:R12" ca="1" si="2">I22+I32+I42+I52+I62</f>
        <v>1850</v>
      </c>
      <c r="J12" s="28">
        <f t="shared" ca="1" si="2"/>
        <v>1850</v>
      </c>
      <c r="K12" s="28">
        <f t="shared" ca="1" si="2"/>
        <v>1850</v>
      </c>
      <c r="L12" s="28">
        <f t="shared" ca="1" si="2"/>
        <v>1850</v>
      </c>
      <c r="M12" s="28">
        <f t="shared" ca="1" si="2"/>
        <v>1850</v>
      </c>
      <c r="N12" s="28">
        <f t="shared" ca="1" si="2"/>
        <v>1850</v>
      </c>
      <c r="O12" s="28">
        <f t="shared" ca="1" si="2"/>
        <v>1850</v>
      </c>
      <c r="P12" s="28">
        <f t="shared" ca="1" si="2"/>
        <v>1850</v>
      </c>
      <c r="Q12" s="28">
        <f t="shared" ca="1" si="2"/>
        <v>1850</v>
      </c>
      <c r="R12" s="28">
        <f t="shared" ca="1" si="2"/>
        <v>1850</v>
      </c>
    </row>
    <row r="13" spans="7:18" ht="14.55" x14ac:dyDescent="0.35">
      <c r="G13" s="33" t="s">
        <v>314</v>
      </c>
      <c r="H13" s="28">
        <f t="shared" ref="H13:R13" ca="1" si="3">H23+H33+H43+H53+H63</f>
        <v>2250</v>
      </c>
      <c r="I13" s="28">
        <f t="shared" ca="1" si="3"/>
        <v>2250</v>
      </c>
      <c r="J13" s="28">
        <f t="shared" ca="1" si="3"/>
        <v>2250</v>
      </c>
      <c r="K13" s="28">
        <f t="shared" ca="1" si="3"/>
        <v>2250</v>
      </c>
      <c r="L13" s="28">
        <f t="shared" ca="1" si="3"/>
        <v>2250</v>
      </c>
      <c r="M13" s="28">
        <f t="shared" ca="1" si="3"/>
        <v>2250</v>
      </c>
      <c r="N13" s="28">
        <f t="shared" ca="1" si="3"/>
        <v>2250</v>
      </c>
      <c r="O13" s="28">
        <f t="shared" ca="1" si="3"/>
        <v>2250</v>
      </c>
      <c r="P13" s="28">
        <f t="shared" ca="1" si="3"/>
        <v>2250</v>
      </c>
      <c r="Q13" s="28">
        <f t="shared" ca="1" si="3"/>
        <v>2250</v>
      </c>
      <c r="R13" s="28">
        <f t="shared" ca="1" si="3"/>
        <v>2250</v>
      </c>
    </row>
    <row r="14" spans="7:18" ht="14.55" x14ac:dyDescent="0.35">
      <c r="G14" s="33" t="s">
        <v>316</v>
      </c>
      <c r="H14" s="28">
        <f t="shared" ref="H14:R14" ca="1" si="4">H24+H34+H44+H54+H64</f>
        <v>1600</v>
      </c>
      <c r="I14" s="28">
        <f t="shared" ca="1" si="4"/>
        <v>1600</v>
      </c>
      <c r="J14" s="28">
        <f t="shared" ca="1" si="4"/>
        <v>1600</v>
      </c>
      <c r="K14" s="28">
        <f t="shared" ca="1" si="4"/>
        <v>1600</v>
      </c>
      <c r="L14" s="28">
        <f t="shared" ca="1" si="4"/>
        <v>1600</v>
      </c>
      <c r="M14" s="28">
        <f t="shared" ca="1" si="4"/>
        <v>1600</v>
      </c>
      <c r="N14" s="28">
        <f t="shared" ca="1" si="4"/>
        <v>1600</v>
      </c>
      <c r="O14" s="28">
        <f t="shared" ca="1" si="4"/>
        <v>1600</v>
      </c>
      <c r="P14" s="28">
        <f t="shared" ca="1" si="4"/>
        <v>1600</v>
      </c>
      <c r="Q14" s="28">
        <f t="shared" ca="1" si="4"/>
        <v>1600</v>
      </c>
      <c r="R14" s="28">
        <f t="shared" ca="1" si="4"/>
        <v>1600</v>
      </c>
    </row>
    <row r="15" spans="7:18" ht="14.55" x14ac:dyDescent="0.35">
      <c r="G15" s="33" t="s">
        <v>127</v>
      </c>
      <c r="H15" s="28">
        <f t="shared" ref="H15:R15" ca="1" si="5">H25+H35+H45+H55+H65</f>
        <v>1600</v>
      </c>
      <c r="I15" s="28">
        <f t="shared" ca="1" si="5"/>
        <v>1600</v>
      </c>
      <c r="J15" s="28">
        <f t="shared" ca="1" si="5"/>
        <v>1600</v>
      </c>
      <c r="K15" s="28">
        <f t="shared" ca="1" si="5"/>
        <v>1600</v>
      </c>
      <c r="L15" s="28">
        <f t="shared" ca="1" si="5"/>
        <v>1600</v>
      </c>
      <c r="M15" s="28">
        <f t="shared" ca="1" si="5"/>
        <v>1600</v>
      </c>
      <c r="N15" s="28">
        <f t="shared" ca="1" si="5"/>
        <v>1600</v>
      </c>
      <c r="O15" s="28">
        <f t="shared" ca="1" si="5"/>
        <v>1600</v>
      </c>
      <c r="P15" s="28">
        <f t="shared" ca="1" si="5"/>
        <v>1600</v>
      </c>
      <c r="Q15" s="28">
        <f t="shared" ca="1" si="5"/>
        <v>1600</v>
      </c>
      <c r="R15" s="28">
        <f t="shared" ca="1" si="5"/>
        <v>1600</v>
      </c>
    </row>
    <row r="16" spans="7:18" ht="14.55" x14ac:dyDescent="0.35">
      <c r="G16" s="33" t="s">
        <v>0</v>
      </c>
      <c r="H16" s="28">
        <f t="shared" ref="H16:R16" ca="1" si="6">H26+H36+H46+H56+H66</f>
        <v>7500</v>
      </c>
      <c r="I16" s="28">
        <f t="shared" ca="1" si="6"/>
        <v>7500</v>
      </c>
      <c r="J16" s="28">
        <f t="shared" ca="1" si="6"/>
        <v>7500</v>
      </c>
      <c r="K16" s="28">
        <f t="shared" ca="1" si="6"/>
        <v>7500</v>
      </c>
      <c r="L16" s="28">
        <f t="shared" ca="1" si="6"/>
        <v>7500</v>
      </c>
      <c r="M16" s="28">
        <f t="shared" ca="1" si="6"/>
        <v>7500</v>
      </c>
      <c r="N16" s="28">
        <f t="shared" ca="1" si="6"/>
        <v>7500</v>
      </c>
      <c r="O16" s="28">
        <f t="shared" ca="1" si="6"/>
        <v>7500</v>
      </c>
      <c r="P16" s="28">
        <f t="shared" ca="1" si="6"/>
        <v>7500</v>
      </c>
      <c r="Q16" s="28">
        <f t="shared" ca="1" si="6"/>
        <v>7500</v>
      </c>
      <c r="R16" s="28">
        <f t="shared" ca="1" si="6"/>
        <v>7500</v>
      </c>
    </row>
    <row r="17" spans="1:18" ht="14.55" x14ac:dyDescent="0.35">
      <c r="G17" s="33" t="s">
        <v>302</v>
      </c>
      <c r="H17" s="28">
        <f t="shared" ref="H17:R17" ca="1" si="7">H27+H37+H47+H57+H67</f>
        <v>4750</v>
      </c>
      <c r="I17" s="28">
        <f t="shared" ca="1" si="7"/>
        <v>4750</v>
      </c>
      <c r="J17" s="28">
        <f t="shared" ca="1" si="7"/>
        <v>4750</v>
      </c>
      <c r="K17" s="28">
        <f t="shared" ca="1" si="7"/>
        <v>4750</v>
      </c>
      <c r="L17" s="28">
        <f t="shared" ca="1" si="7"/>
        <v>4750</v>
      </c>
      <c r="M17" s="28">
        <f t="shared" ca="1" si="7"/>
        <v>4750</v>
      </c>
      <c r="N17" s="28">
        <f t="shared" ca="1" si="7"/>
        <v>4750</v>
      </c>
      <c r="O17" s="28">
        <f t="shared" ca="1" si="7"/>
        <v>4750</v>
      </c>
      <c r="P17" s="28">
        <f t="shared" ca="1" si="7"/>
        <v>4750</v>
      </c>
      <c r="Q17" s="28">
        <f t="shared" ca="1" si="7"/>
        <v>4750</v>
      </c>
      <c r="R17" s="28">
        <f t="shared" ca="1" si="7"/>
        <v>4750</v>
      </c>
    </row>
    <row r="18" spans="1:18" ht="14.55" x14ac:dyDescent="0.35">
      <c r="G18" s="33" t="s">
        <v>317</v>
      </c>
      <c r="H18" s="28">
        <f t="shared" ref="H18:R18" ca="1" si="8">H28+H38+H48+H58+H68</f>
        <v>1900</v>
      </c>
      <c r="I18" s="28">
        <f t="shared" ca="1" si="8"/>
        <v>1900</v>
      </c>
      <c r="J18" s="28">
        <f t="shared" ca="1" si="8"/>
        <v>1900</v>
      </c>
      <c r="K18" s="28">
        <f t="shared" ca="1" si="8"/>
        <v>1900</v>
      </c>
      <c r="L18" s="28">
        <f t="shared" ca="1" si="8"/>
        <v>1900</v>
      </c>
      <c r="M18" s="28">
        <f t="shared" ca="1" si="8"/>
        <v>1900</v>
      </c>
      <c r="N18" s="28">
        <f t="shared" ca="1" si="8"/>
        <v>1900</v>
      </c>
      <c r="O18" s="28">
        <f t="shared" ca="1" si="8"/>
        <v>1900</v>
      </c>
      <c r="P18" s="28">
        <f t="shared" ca="1" si="8"/>
        <v>1900</v>
      </c>
      <c r="Q18" s="28">
        <f t="shared" ca="1" si="8"/>
        <v>1900</v>
      </c>
      <c r="R18" s="28">
        <f t="shared" ca="1" si="8"/>
        <v>1900</v>
      </c>
    </row>
    <row r="19" spans="1:18" ht="14.55" x14ac:dyDescent="0.35">
      <c r="G19" s="84" t="s">
        <v>335</v>
      </c>
      <c r="H19" s="85">
        <f ca="1">SUM(H12:H18)</f>
        <v>21450</v>
      </c>
      <c r="I19" s="85">
        <f t="shared" ref="I19" ca="1" si="9">SUM(I12:I18)</f>
        <v>21450</v>
      </c>
      <c r="J19" s="85">
        <f t="shared" ref="J19" ca="1" si="10">SUM(J12:J18)</f>
        <v>21450</v>
      </c>
      <c r="K19" s="85">
        <f t="shared" ref="K19" ca="1" si="11">SUM(K12:K18)</f>
        <v>21450</v>
      </c>
      <c r="L19" s="85">
        <f t="shared" ref="L19" ca="1" si="12">SUM(L12:L18)</f>
        <v>21450</v>
      </c>
      <c r="M19" s="85">
        <f t="shared" ref="M19" ca="1" si="13">SUM(M12:M18)</f>
        <v>21450</v>
      </c>
      <c r="N19" s="85">
        <f t="shared" ref="N19" ca="1" si="14">SUM(N12:N18)</f>
        <v>21450</v>
      </c>
      <c r="O19" s="85">
        <f t="shared" ref="O19" ca="1" si="15">SUM(O12:O18)</f>
        <v>21450</v>
      </c>
      <c r="P19" s="85">
        <f t="shared" ref="P19" ca="1" si="16">SUM(P12:P18)</f>
        <v>21450</v>
      </c>
      <c r="Q19" s="85">
        <f t="shared" ref="Q19" ca="1" si="17">SUM(Q12:Q18)</f>
        <v>21450</v>
      </c>
      <c r="R19" s="85">
        <f t="shared" ref="R19" ca="1" si="18">SUM(R12:R18)</f>
        <v>21450</v>
      </c>
    </row>
    <row r="21" spans="1:18" ht="14.55" x14ac:dyDescent="0.35">
      <c r="A21" t="s">
        <v>326</v>
      </c>
      <c r="G21" s="82" t="str">
        <f>'Team 1'!C4</f>
        <v>Alpha</v>
      </c>
      <c r="H21" s="83">
        <v>2015</v>
      </c>
      <c r="I21" s="83">
        <f>H21+1</f>
        <v>2016</v>
      </c>
      <c r="J21" s="83">
        <f t="shared" ref="J21:R21" si="19">I21+1</f>
        <v>2017</v>
      </c>
      <c r="K21" s="83">
        <f t="shared" si="19"/>
        <v>2018</v>
      </c>
      <c r="L21" s="83">
        <f t="shared" si="19"/>
        <v>2019</v>
      </c>
      <c r="M21" s="83">
        <f t="shared" si="19"/>
        <v>2020</v>
      </c>
      <c r="N21" s="83">
        <f t="shared" si="19"/>
        <v>2021</v>
      </c>
      <c r="O21" s="83">
        <f t="shared" si="19"/>
        <v>2022</v>
      </c>
      <c r="P21" s="83">
        <f t="shared" si="19"/>
        <v>2023</v>
      </c>
      <c r="Q21" s="83">
        <f t="shared" si="19"/>
        <v>2024</v>
      </c>
      <c r="R21" s="83">
        <f t="shared" si="19"/>
        <v>2025</v>
      </c>
    </row>
    <row r="22" spans="1:18" ht="14.55" x14ac:dyDescent="0.35">
      <c r="A22">
        <v>337</v>
      </c>
      <c r="B22">
        <v>347</v>
      </c>
      <c r="C22">
        <v>357</v>
      </c>
      <c r="D22">
        <f>C22+10</f>
        <v>367</v>
      </c>
      <c r="E22">
        <f>CHOOSE(VLOOKUP($H$9,$H$3:$I$6,2,FALSE),A22,B22,C22,D22)</f>
        <v>357</v>
      </c>
      <c r="G22" s="33" t="s">
        <v>295</v>
      </c>
      <c r="H22" s="28">
        <f t="shared" ref="H22:R28" ca="1" si="20">IF($H$9=$H$5,INDIRECT(ADDRESS($E22,H$1,,,$A$21))/1000,INDIRECT(ADDRESS($E22,H$1,,,$A$21)))</f>
        <v>370</v>
      </c>
      <c r="I22" s="28">
        <f t="shared" ca="1" si="20"/>
        <v>370</v>
      </c>
      <c r="J22" s="28">
        <f t="shared" ca="1" si="20"/>
        <v>370</v>
      </c>
      <c r="K22" s="28">
        <f t="shared" ca="1" si="20"/>
        <v>370</v>
      </c>
      <c r="L22" s="28">
        <f t="shared" ca="1" si="20"/>
        <v>370</v>
      </c>
      <c r="M22" s="28">
        <f t="shared" ca="1" si="20"/>
        <v>370</v>
      </c>
      <c r="N22" s="28">
        <f t="shared" ca="1" si="20"/>
        <v>370</v>
      </c>
      <c r="O22" s="28">
        <f t="shared" ca="1" si="20"/>
        <v>370</v>
      </c>
      <c r="P22" s="28">
        <f t="shared" ca="1" si="20"/>
        <v>370</v>
      </c>
      <c r="Q22" s="28">
        <f t="shared" ca="1" si="20"/>
        <v>370</v>
      </c>
      <c r="R22" s="28">
        <f t="shared" ca="1" si="20"/>
        <v>370</v>
      </c>
    </row>
    <row r="23" spans="1:18" ht="14.55" x14ac:dyDescent="0.35">
      <c r="A23">
        <f>A22+1</f>
        <v>338</v>
      </c>
      <c r="B23">
        <f>B22+1</f>
        <v>348</v>
      </c>
      <c r="C23">
        <f t="shared" ref="C23:D28" si="21">C22+1</f>
        <v>358</v>
      </c>
      <c r="D23">
        <f t="shared" si="21"/>
        <v>368</v>
      </c>
      <c r="E23">
        <f t="shared" ref="E23:E28" si="22">CHOOSE(VLOOKUP($H$9,$H$3:$I$6,2,FALSE),A23,B23,C23,D23)</f>
        <v>358</v>
      </c>
      <c r="G23" s="33" t="s">
        <v>314</v>
      </c>
      <c r="H23" s="28">
        <f t="shared" ca="1" si="20"/>
        <v>450</v>
      </c>
      <c r="I23" s="28">
        <f t="shared" ca="1" si="20"/>
        <v>450</v>
      </c>
      <c r="J23" s="28">
        <f t="shared" ca="1" si="20"/>
        <v>450</v>
      </c>
      <c r="K23" s="28">
        <f t="shared" ca="1" si="20"/>
        <v>450</v>
      </c>
      <c r="L23" s="28">
        <f t="shared" ca="1" si="20"/>
        <v>450</v>
      </c>
      <c r="M23" s="28">
        <f t="shared" ca="1" si="20"/>
        <v>450</v>
      </c>
      <c r="N23" s="28">
        <f t="shared" ca="1" si="20"/>
        <v>450</v>
      </c>
      <c r="O23" s="28">
        <f t="shared" ca="1" si="20"/>
        <v>450</v>
      </c>
      <c r="P23" s="28">
        <f t="shared" ca="1" si="20"/>
        <v>450</v>
      </c>
      <c r="Q23" s="28">
        <f t="shared" ca="1" si="20"/>
        <v>450</v>
      </c>
      <c r="R23" s="28">
        <f t="shared" ca="1" si="20"/>
        <v>450</v>
      </c>
    </row>
    <row r="24" spans="1:18" ht="14.55" x14ac:dyDescent="0.35">
      <c r="A24">
        <f t="shared" ref="A24:B28" si="23">A23+1</f>
        <v>339</v>
      </c>
      <c r="B24">
        <f t="shared" si="23"/>
        <v>349</v>
      </c>
      <c r="C24">
        <f t="shared" si="21"/>
        <v>359</v>
      </c>
      <c r="D24">
        <f t="shared" si="21"/>
        <v>369</v>
      </c>
      <c r="E24">
        <f t="shared" si="22"/>
        <v>359</v>
      </c>
      <c r="G24" s="33" t="s">
        <v>316</v>
      </c>
      <c r="H24" s="28">
        <f t="shared" ca="1" si="20"/>
        <v>320</v>
      </c>
      <c r="I24" s="28">
        <f t="shared" ca="1" si="20"/>
        <v>320</v>
      </c>
      <c r="J24" s="28">
        <f t="shared" ca="1" si="20"/>
        <v>320</v>
      </c>
      <c r="K24" s="28">
        <f t="shared" ca="1" si="20"/>
        <v>320</v>
      </c>
      <c r="L24" s="28">
        <f t="shared" ca="1" si="20"/>
        <v>320</v>
      </c>
      <c r="M24" s="28">
        <f t="shared" ca="1" si="20"/>
        <v>320</v>
      </c>
      <c r="N24" s="28">
        <f t="shared" ca="1" si="20"/>
        <v>320</v>
      </c>
      <c r="O24" s="28">
        <f t="shared" ca="1" si="20"/>
        <v>320</v>
      </c>
      <c r="P24" s="28">
        <f t="shared" ca="1" si="20"/>
        <v>320</v>
      </c>
      <c r="Q24" s="28">
        <f t="shared" ca="1" si="20"/>
        <v>320</v>
      </c>
      <c r="R24" s="28">
        <f t="shared" ca="1" si="20"/>
        <v>320</v>
      </c>
    </row>
    <row r="25" spans="1:18" ht="14.55" x14ac:dyDescent="0.35">
      <c r="A25">
        <f t="shared" si="23"/>
        <v>340</v>
      </c>
      <c r="B25">
        <f t="shared" si="23"/>
        <v>350</v>
      </c>
      <c r="C25">
        <f t="shared" si="21"/>
        <v>360</v>
      </c>
      <c r="D25">
        <f t="shared" si="21"/>
        <v>370</v>
      </c>
      <c r="E25">
        <f t="shared" si="22"/>
        <v>360</v>
      </c>
      <c r="G25" s="33" t="s">
        <v>127</v>
      </c>
      <c r="H25" s="28">
        <f t="shared" ca="1" si="20"/>
        <v>320</v>
      </c>
      <c r="I25" s="28">
        <f t="shared" ca="1" si="20"/>
        <v>320</v>
      </c>
      <c r="J25" s="28">
        <f t="shared" ca="1" si="20"/>
        <v>320</v>
      </c>
      <c r="K25" s="28">
        <f t="shared" ca="1" si="20"/>
        <v>320</v>
      </c>
      <c r="L25" s="28">
        <f t="shared" ca="1" si="20"/>
        <v>320</v>
      </c>
      <c r="M25" s="28">
        <f t="shared" ca="1" si="20"/>
        <v>320</v>
      </c>
      <c r="N25" s="28">
        <f t="shared" ca="1" si="20"/>
        <v>320</v>
      </c>
      <c r="O25" s="28">
        <f t="shared" ca="1" si="20"/>
        <v>320</v>
      </c>
      <c r="P25" s="28">
        <f t="shared" ca="1" si="20"/>
        <v>320</v>
      </c>
      <c r="Q25" s="28">
        <f t="shared" ca="1" si="20"/>
        <v>320</v>
      </c>
      <c r="R25" s="28">
        <f t="shared" ca="1" si="20"/>
        <v>320</v>
      </c>
    </row>
    <row r="26" spans="1:18" ht="14.55" x14ac:dyDescent="0.35">
      <c r="A26">
        <f t="shared" si="23"/>
        <v>341</v>
      </c>
      <c r="B26">
        <f t="shared" si="23"/>
        <v>351</v>
      </c>
      <c r="C26">
        <f t="shared" si="21"/>
        <v>361</v>
      </c>
      <c r="D26">
        <f t="shared" si="21"/>
        <v>371</v>
      </c>
      <c r="E26">
        <f t="shared" si="22"/>
        <v>361</v>
      </c>
      <c r="G26" s="33" t="s">
        <v>0</v>
      </c>
      <c r="H26" s="28">
        <f t="shared" ca="1" si="20"/>
        <v>1500</v>
      </c>
      <c r="I26" s="28">
        <f t="shared" ca="1" si="20"/>
        <v>1500</v>
      </c>
      <c r="J26" s="28">
        <f t="shared" ca="1" si="20"/>
        <v>1500</v>
      </c>
      <c r="K26" s="28">
        <f t="shared" ca="1" si="20"/>
        <v>1500</v>
      </c>
      <c r="L26" s="28">
        <f t="shared" ca="1" si="20"/>
        <v>1500</v>
      </c>
      <c r="M26" s="28">
        <f t="shared" ca="1" si="20"/>
        <v>1500</v>
      </c>
      <c r="N26" s="28">
        <f t="shared" ca="1" si="20"/>
        <v>1500</v>
      </c>
      <c r="O26" s="28">
        <f t="shared" ca="1" si="20"/>
        <v>1500</v>
      </c>
      <c r="P26" s="28">
        <f t="shared" ca="1" si="20"/>
        <v>1500</v>
      </c>
      <c r="Q26" s="28">
        <f t="shared" ca="1" si="20"/>
        <v>1500</v>
      </c>
      <c r="R26" s="28">
        <f t="shared" ca="1" si="20"/>
        <v>1500</v>
      </c>
    </row>
    <row r="27" spans="1:18" ht="14.55" x14ac:dyDescent="0.35">
      <c r="A27">
        <f t="shared" si="23"/>
        <v>342</v>
      </c>
      <c r="B27">
        <f t="shared" si="23"/>
        <v>352</v>
      </c>
      <c r="C27">
        <f t="shared" si="21"/>
        <v>362</v>
      </c>
      <c r="D27">
        <f t="shared" si="21"/>
        <v>372</v>
      </c>
      <c r="E27">
        <f t="shared" si="22"/>
        <v>362</v>
      </c>
      <c r="G27" s="33" t="s">
        <v>302</v>
      </c>
      <c r="H27" s="28">
        <f t="shared" ca="1" si="20"/>
        <v>950</v>
      </c>
      <c r="I27" s="28">
        <f t="shared" ca="1" si="20"/>
        <v>950</v>
      </c>
      <c r="J27" s="28">
        <f t="shared" ca="1" si="20"/>
        <v>950</v>
      </c>
      <c r="K27" s="28">
        <f t="shared" ca="1" si="20"/>
        <v>950</v>
      </c>
      <c r="L27" s="28">
        <f t="shared" ca="1" si="20"/>
        <v>950</v>
      </c>
      <c r="M27" s="28">
        <f t="shared" ca="1" si="20"/>
        <v>950</v>
      </c>
      <c r="N27" s="28">
        <f t="shared" ca="1" si="20"/>
        <v>950</v>
      </c>
      <c r="O27" s="28">
        <f t="shared" ca="1" si="20"/>
        <v>950</v>
      </c>
      <c r="P27" s="28">
        <f t="shared" ca="1" si="20"/>
        <v>950</v>
      </c>
      <c r="Q27" s="28">
        <f t="shared" ca="1" si="20"/>
        <v>950</v>
      </c>
      <c r="R27" s="28">
        <f t="shared" ca="1" si="20"/>
        <v>950</v>
      </c>
    </row>
    <row r="28" spans="1:18" ht="14.55" x14ac:dyDescent="0.35">
      <c r="A28">
        <f t="shared" si="23"/>
        <v>343</v>
      </c>
      <c r="B28">
        <f t="shared" si="23"/>
        <v>353</v>
      </c>
      <c r="C28">
        <f t="shared" si="21"/>
        <v>363</v>
      </c>
      <c r="D28">
        <f t="shared" si="21"/>
        <v>373</v>
      </c>
      <c r="E28">
        <f t="shared" si="22"/>
        <v>363</v>
      </c>
      <c r="G28" s="33" t="s">
        <v>317</v>
      </c>
      <c r="H28" s="28">
        <f t="shared" ca="1" si="20"/>
        <v>380</v>
      </c>
      <c r="I28" s="28">
        <f t="shared" ca="1" si="20"/>
        <v>380</v>
      </c>
      <c r="J28" s="28">
        <f t="shared" ca="1" si="20"/>
        <v>380</v>
      </c>
      <c r="K28" s="28">
        <f t="shared" ca="1" si="20"/>
        <v>380</v>
      </c>
      <c r="L28" s="28">
        <f t="shared" ca="1" si="20"/>
        <v>380</v>
      </c>
      <c r="M28" s="28">
        <f t="shared" ca="1" si="20"/>
        <v>380</v>
      </c>
      <c r="N28" s="28">
        <f t="shared" ca="1" si="20"/>
        <v>380</v>
      </c>
      <c r="O28" s="28">
        <f t="shared" ca="1" si="20"/>
        <v>380</v>
      </c>
      <c r="P28" s="28">
        <f t="shared" ca="1" si="20"/>
        <v>380</v>
      </c>
      <c r="Q28" s="28">
        <f t="shared" ca="1" si="20"/>
        <v>380</v>
      </c>
      <c r="R28" s="28">
        <f t="shared" ca="1" si="20"/>
        <v>380</v>
      </c>
    </row>
    <row r="29" spans="1:18" x14ac:dyDescent="0.3">
      <c r="G29" s="84" t="s">
        <v>334</v>
      </c>
      <c r="H29" s="85">
        <f ca="1">SUM(H22:H28)</f>
        <v>4290</v>
      </c>
      <c r="I29" s="85">
        <f t="shared" ref="I29:R29" ca="1" si="24">SUM(I22:I28)</f>
        <v>4290</v>
      </c>
      <c r="J29" s="85">
        <f t="shared" ca="1" si="24"/>
        <v>4290</v>
      </c>
      <c r="K29" s="85">
        <f t="shared" ca="1" si="24"/>
        <v>4290</v>
      </c>
      <c r="L29" s="85">
        <f t="shared" ca="1" si="24"/>
        <v>4290</v>
      </c>
      <c r="M29" s="85">
        <f t="shared" ca="1" si="24"/>
        <v>4290</v>
      </c>
      <c r="N29" s="85">
        <f t="shared" ca="1" si="24"/>
        <v>4290</v>
      </c>
      <c r="O29" s="85">
        <f t="shared" ca="1" si="24"/>
        <v>4290</v>
      </c>
      <c r="P29" s="85">
        <f t="shared" ca="1" si="24"/>
        <v>4290</v>
      </c>
      <c r="Q29" s="85">
        <f t="shared" ca="1" si="24"/>
        <v>4290</v>
      </c>
      <c r="R29" s="85">
        <f t="shared" ca="1" si="24"/>
        <v>4290</v>
      </c>
    </row>
    <row r="31" spans="1:18" x14ac:dyDescent="0.3">
      <c r="A31" t="s">
        <v>327</v>
      </c>
      <c r="G31" s="82" t="str">
        <f>'Team 2'!C4</f>
        <v>Bravo</v>
      </c>
      <c r="H31" s="83">
        <v>2015</v>
      </c>
      <c r="I31" s="83">
        <f>H31+1</f>
        <v>2016</v>
      </c>
      <c r="J31" s="83">
        <f t="shared" ref="J31:R31" si="25">I31+1</f>
        <v>2017</v>
      </c>
      <c r="K31" s="83">
        <f t="shared" si="25"/>
        <v>2018</v>
      </c>
      <c r="L31" s="83">
        <f t="shared" si="25"/>
        <v>2019</v>
      </c>
      <c r="M31" s="83">
        <f t="shared" si="25"/>
        <v>2020</v>
      </c>
      <c r="N31" s="83">
        <f t="shared" si="25"/>
        <v>2021</v>
      </c>
      <c r="O31" s="83">
        <f t="shared" si="25"/>
        <v>2022</v>
      </c>
      <c r="P31" s="83">
        <f t="shared" si="25"/>
        <v>2023</v>
      </c>
      <c r="Q31" s="83">
        <f t="shared" si="25"/>
        <v>2024</v>
      </c>
      <c r="R31" s="83">
        <f t="shared" si="25"/>
        <v>2025</v>
      </c>
    </row>
    <row r="32" spans="1:18" x14ac:dyDescent="0.3">
      <c r="A32">
        <v>337</v>
      </c>
      <c r="B32">
        <v>347</v>
      </c>
      <c r="C32">
        <v>357</v>
      </c>
      <c r="D32">
        <f>C32+10</f>
        <v>367</v>
      </c>
      <c r="E32">
        <f>CHOOSE(VLOOKUP($H$9,$H$3:$I$6,2,FALSE),A32,B32,C32,D32)</f>
        <v>357</v>
      </c>
      <c r="G32" s="33" t="s">
        <v>295</v>
      </c>
      <c r="H32" s="28">
        <f t="shared" ref="H32:R37" ca="1" si="26">IF($H$9=$H$5,INDIRECT(ADDRESS($E32,H$1,,,$A$31))/1000,INDIRECT(ADDRESS($E32,H$1,,,$A$31)))</f>
        <v>370</v>
      </c>
      <c r="I32" s="28">
        <f t="shared" ca="1" si="26"/>
        <v>370</v>
      </c>
      <c r="J32" s="28">
        <f t="shared" ca="1" si="26"/>
        <v>370</v>
      </c>
      <c r="K32" s="28">
        <f t="shared" ca="1" si="26"/>
        <v>370</v>
      </c>
      <c r="L32" s="28">
        <f t="shared" ca="1" si="26"/>
        <v>370</v>
      </c>
      <c r="M32" s="28">
        <f t="shared" ca="1" si="26"/>
        <v>370</v>
      </c>
      <c r="N32" s="28">
        <f t="shared" ca="1" si="26"/>
        <v>370</v>
      </c>
      <c r="O32" s="28">
        <f t="shared" ca="1" si="26"/>
        <v>370</v>
      </c>
      <c r="P32" s="28">
        <f t="shared" ca="1" si="26"/>
        <v>370</v>
      </c>
      <c r="Q32" s="28">
        <f t="shared" ca="1" si="26"/>
        <v>370</v>
      </c>
      <c r="R32" s="28">
        <f t="shared" ca="1" si="26"/>
        <v>370</v>
      </c>
    </row>
    <row r="33" spans="1:18" x14ac:dyDescent="0.3">
      <c r="A33">
        <f>A32+1</f>
        <v>338</v>
      </c>
      <c r="B33">
        <f>B32+1</f>
        <v>348</v>
      </c>
      <c r="C33">
        <f t="shared" ref="C33:C38" si="27">C32+1</f>
        <v>358</v>
      </c>
      <c r="D33">
        <f t="shared" ref="D33:D38" si="28">D32+1</f>
        <v>368</v>
      </c>
      <c r="E33">
        <f t="shared" ref="E33:E38" si="29">CHOOSE(VLOOKUP($H$9,$H$3:$I$6,2,FALSE),A33,B33,C33,D33)</f>
        <v>358</v>
      </c>
      <c r="G33" s="33" t="s">
        <v>314</v>
      </c>
      <c r="H33" s="28">
        <f t="shared" ca="1" si="26"/>
        <v>450</v>
      </c>
      <c r="I33" s="28">
        <f t="shared" ca="1" si="26"/>
        <v>450</v>
      </c>
      <c r="J33" s="28">
        <f t="shared" ca="1" si="26"/>
        <v>450</v>
      </c>
      <c r="K33" s="28">
        <f t="shared" ca="1" si="26"/>
        <v>450</v>
      </c>
      <c r="L33" s="28">
        <f t="shared" ca="1" si="26"/>
        <v>450</v>
      </c>
      <c r="M33" s="28">
        <f t="shared" ca="1" si="26"/>
        <v>450</v>
      </c>
      <c r="N33" s="28">
        <f t="shared" ca="1" si="26"/>
        <v>450</v>
      </c>
      <c r="O33" s="28">
        <f t="shared" ca="1" si="26"/>
        <v>450</v>
      </c>
      <c r="P33" s="28">
        <f t="shared" ca="1" si="26"/>
        <v>450</v>
      </c>
      <c r="Q33" s="28">
        <f t="shared" ca="1" si="26"/>
        <v>450</v>
      </c>
      <c r="R33" s="28">
        <f t="shared" ca="1" si="26"/>
        <v>450</v>
      </c>
    </row>
    <row r="34" spans="1:18" x14ac:dyDescent="0.3">
      <c r="A34">
        <f t="shared" ref="A34:A38" si="30">A33+1</f>
        <v>339</v>
      </c>
      <c r="B34">
        <f t="shared" ref="B34:B38" si="31">B33+1</f>
        <v>349</v>
      </c>
      <c r="C34">
        <f t="shared" si="27"/>
        <v>359</v>
      </c>
      <c r="D34">
        <f t="shared" si="28"/>
        <v>369</v>
      </c>
      <c r="E34">
        <f t="shared" si="29"/>
        <v>359</v>
      </c>
      <c r="G34" s="33" t="s">
        <v>316</v>
      </c>
      <c r="H34" s="28">
        <f t="shared" ca="1" si="26"/>
        <v>320</v>
      </c>
      <c r="I34" s="28">
        <f t="shared" ca="1" si="26"/>
        <v>320</v>
      </c>
      <c r="J34" s="28">
        <f t="shared" ca="1" si="26"/>
        <v>320</v>
      </c>
      <c r="K34" s="28">
        <f t="shared" ca="1" si="26"/>
        <v>320</v>
      </c>
      <c r="L34" s="28">
        <f t="shared" ca="1" si="26"/>
        <v>320</v>
      </c>
      <c r="M34" s="28">
        <f t="shared" ca="1" si="26"/>
        <v>320</v>
      </c>
      <c r="N34" s="28">
        <f t="shared" ca="1" si="26"/>
        <v>320</v>
      </c>
      <c r="O34" s="28">
        <f t="shared" ca="1" si="26"/>
        <v>320</v>
      </c>
      <c r="P34" s="28">
        <f t="shared" ca="1" si="26"/>
        <v>320</v>
      </c>
      <c r="Q34" s="28">
        <f t="shared" ca="1" si="26"/>
        <v>320</v>
      </c>
      <c r="R34" s="28">
        <f t="shared" ca="1" si="26"/>
        <v>320</v>
      </c>
    </row>
    <row r="35" spans="1:18" x14ac:dyDescent="0.3">
      <c r="A35">
        <f t="shared" si="30"/>
        <v>340</v>
      </c>
      <c r="B35">
        <f t="shared" si="31"/>
        <v>350</v>
      </c>
      <c r="C35">
        <f t="shared" si="27"/>
        <v>360</v>
      </c>
      <c r="D35">
        <f t="shared" si="28"/>
        <v>370</v>
      </c>
      <c r="E35">
        <f t="shared" si="29"/>
        <v>360</v>
      </c>
      <c r="G35" s="33" t="s">
        <v>127</v>
      </c>
      <c r="H35" s="28">
        <f t="shared" ca="1" si="26"/>
        <v>320</v>
      </c>
      <c r="I35" s="28">
        <f t="shared" ca="1" si="26"/>
        <v>320</v>
      </c>
      <c r="J35" s="28">
        <f t="shared" ca="1" si="26"/>
        <v>320</v>
      </c>
      <c r="K35" s="28">
        <f t="shared" ca="1" si="26"/>
        <v>320</v>
      </c>
      <c r="L35" s="28">
        <f t="shared" ca="1" si="26"/>
        <v>320</v>
      </c>
      <c r="M35" s="28">
        <f t="shared" ca="1" si="26"/>
        <v>320</v>
      </c>
      <c r="N35" s="28">
        <f t="shared" ca="1" si="26"/>
        <v>320</v>
      </c>
      <c r="O35" s="28">
        <f t="shared" ca="1" si="26"/>
        <v>320</v>
      </c>
      <c r="P35" s="28">
        <f t="shared" ca="1" si="26"/>
        <v>320</v>
      </c>
      <c r="Q35" s="28">
        <f t="shared" ca="1" si="26"/>
        <v>320</v>
      </c>
      <c r="R35" s="28">
        <f t="shared" ca="1" si="26"/>
        <v>320</v>
      </c>
    </row>
    <row r="36" spans="1:18" x14ac:dyDescent="0.3">
      <c r="A36">
        <f t="shared" si="30"/>
        <v>341</v>
      </c>
      <c r="B36">
        <f t="shared" si="31"/>
        <v>351</v>
      </c>
      <c r="C36">
        <f t="shared" si="27"/>
        <v>361</v>
      </c>
      <c r="D36">
        <f t="shared" si="28"/>
        <v>371</v>
      </c>
      <c r="E36">
        <f t="shared" si="29"/>
        <v>361</v>
      </c>
      <c r="G36" s="33" t="s">
        <v>0</v>
      </c>
      <c r="H36" s="28">
        <f t="shared" ca="1" si="26"/>
        <v>1500</v>
      </c>
      <c r="I36" s="28">
        <f t="shared" ca="1" si="26"/>
        <v>1500</v>
      </c>
      <c r="J36" s="28">
        <f t="shared" ca="1" si="26"/>
        <v>1500</v>
      </c>
      <c r="K36" s="28">
        <f t="shared" ca="1" si="26"/>
        <v>1500</v>
      </c>
      <c r="L36" s="28">
        <f t="shared" ca="1" si="26"/>
        <v>1500</v>
      </c>
      <c r="M36" s="28">
        <f t="shared" ca="1" si="26"/>
        <v>1500</v>
      </c>
      <c r="N36" s="28">
        <f t="shared" ca="1" si="26"/>
        <v>1500</v>
      </c>
      <c r="O36" s="28">
        <f t="shared" ca="1" si="26"/>
        <v>1500</v>
      </c>
      <c r="P36" s="28">
        <f t="shared" ca="1" si="26"/>
        <v>1500</v>
      </c>
      <c r="Q36" s="28">
        <f t="shared" ca="1" si="26"/>
        <v>1500</v>
      </c>
      <c r="R36" s="28">
        <f t="shared" ca="1" si="26"/>
        <v>1500</v>
      </c>
    </row>
    <row r="37" spans="1:18" x14ac:dyDescent="0.3">
      <c r="A37">
        <f t="shared" si="30"/>
        <v>342</v>
      </c>
      <c r="B37">
        <f t="shared" si="31"/>
        <v>352</v>
      </c>
      <c r="C37">
        <f t="shared" si="27"/>
        <v>362</v>
      </c>
      <c r="D37">
        <f t="shared" si="28"/>
        <v>372</v>
      </c>
      <c r="E37">
        <f t="shared" si="29"/>
        <v>362</v>
      </c>
      <c r="G37" s="33" t="s">
        <v>302</v>
      </c>
      <c r="H37" s="28">
        <f t="shared" ca="1" si="26"/>
        <v>950</v>
      </c>
      <c r="I37" s="28">
        <f t="shared" ca="1" si="26"/>
        <v>950</v>
      </c>
      <c r="J37" s="28">
        <f t="shared" ca="1" si="26"/>
        <v>950</v>
      </c>
      <c r="K37" s="28">
        <f t="shared" ca="1" si="26"/>
        <v>950</v>
      </c>
      <c r="L37" s="28">
        <f t="shared" ca="1" si="26"/>
        <v>950</v>
      </c>
      <c r="M37" s="28">
        <f t="shared" ca="1" si="26"/>
        <v>950</v>
      </c>
      <c r="N37" s="28">
        <f t="shared" ca="1" si="26"/>
        <v>950</v>
      </c>
      <c r="O37" s="28">
        <f t="shared" ca="1" si="26"/>
        <v>950</v>
      </c>
      <c r="P37" s="28">
        <f t="shared" ca="1" si="26"/>
        <v>950</v>
      </c>
      <c r="Q37" s="28">
        <f t="shared" ca="1" si="26"/>
        <v>950</v>
      </c>
      <c r="R37" s="28">
        <f t="shared" ca="1" si="26"/>
        <v>950</v>
      </c>
    </row>
    <row r="38" spans="1:18" x14ac:dyDescent="0.3">
      <c r="A38">
        <f t="shared" si="30"/>
        <v>343</v>
      </c>
      <c r="B38">
        <f t="shared" si="31"/>
        <v>353</v>
      </c>
      <c r="C38">
        <f t="shared" si="27"/>
        <v>363</v>
      </c>
      <c r="D38">
        <f t="shared" si="28"/>
        <v>373</v>
      </c>
      <c r="E38">
        <f t="shared" si="29"/>
        <v>363</v>
      </c>
      <c r="G38" s="33" t="s">
        <v>317</v>
      </c>
      <c r="H38" s="28">
        <f t="shared" ref="H38:R38" ca="1" si="32">IF($H$9=$H$5,INDIRECT(ADDRESS($E38,H$1,,,$A$21))/1000,INDIRECT(ADDRESS($E38,H$1,,,$A$21)))</f>
        <v>380</v>
      </c>
      <c r="I38" s="28">
        <f t="shared" ca="1" si="32"/>
        <v>380</v>
      </c>
      <c r="J38" s="28">
        <f t="shared" ca="1" si="32"/>
        <v>380</v>
      </c>
      <c r="K38" s="28">
        <f t="shared" ca="1" si="32"/>
        <v>380</v>
      </c>
      <c r="L38" s="28">
        <f t="shared" ca="1" si="32"/>
        <v>380</v>
      </c>
      <c r="M38" s="28">
        <f t="shared" ca="1" si="32"/>
        <v>380</v>
      </c>
      <c r="N38" s="28">
        <f t="shared" ca="1" si="32"/>
        <v>380</v>
      </c>
      <c r="O38" s="28">
        <f t="shared" ca="1" si="32"/>
        <v>380</v>
      </c>
      <c r="P38" s="28">
        <f t="shared" ca="1" si="32"/>
        <v>380</v>
      </c>
      <c r="Q38" s="28">
        <f t="shared" ca="1" si="32"/>
        <v>380</v>
      </c>
      <c r="R38" s="28">
        <f t="shared" ca="1" si="32"/>
        <v>380</v>
      </c>
    </row>
    <row r="39" spans="1:18" x14ac:dyDescent="0.3">
      <c r="G39" s="84" t="s">
        <v>334</v>
      </c>
      <c r="H39" s="85">
        <f ca="1">SUM(H32:H38)</f>
        <v>4290</v>
      </c>
      <c r="I39" s="85">
        <f t="shared" ref="I39" ca="1" si="33">SUM(I32:I38)</f>
        <v>4290</v>
      </c>
      <c r="J39" s="85">
        <f t="shared" ref="J39" ca="1" si="34">SUM(J32:J38)</f>
        <v>4290</v>
      </c>
      <c r="K39" s="85">
        <f t="shared" ref="K39" ca="1" si="35">SUM(K32:K38)</f>
        <v>4290</v>
      </c>
      <c r="L39" s="85">
        <f t="shared" ref="L39" ca="1" si="36">SUM(L32:L38)</f>
        <v>4290</v>
      </c>
      <c r="M39" s="85">
        <f t="shared" ref="M39" ca="1" si="37">SUM(M32:M38)</f>
        <v>4290</v>
      </c>
      <c r="N39" s="85">
        <f t="shared" ref="N39" ca="1" si="38">SUM(N32:N38)</f>
        <v>4290</v>
      </c>
      <c r="O39" s="85">
        <f t="shared" ref="O39" ca="1" si="39">SUM(O32:O38)</f>
        <v>4290</v>
      </c>
      <c r="P39" s="85">
        <f t="shared" ref="P39" ca="1" si="40">SUM(P32:P38)</f>
        <v>4290</v>
      </c>
      <c r="Q39" s="85">
        <f t="shared" ref="Q39" ca="1" si="41">SUM(Q32:Q38)</f>
        <v>4290</v>
      </c>
      <c r="R39" s="85">
        <f t="shared" ref="R39" ca="1" si="42">SUM(R32:R38)</f>
        <v>4290</v>
      </c>
    </row>
    <row r="41" spans="1:18" x14ac:dyDescent="0.3">
      <c r="A41" t="s">
        <v>328</v>
      </c>
      <c r="G41" s="82" t="str">
        <f>'Team 3'!C4</f>
        <v>Charlie</v>
      </c>
      <c r="H41" s="83">
        <v>2015</v>
      </c>
      <c r="I41" s="83">
        <f>H41+1</f>
        <v>2016</v>
      </c>
      <c r="J41" s="83">
        <f t="shared" ref="J41:R41" si="43">I41+1</f>
        <v>2017</v>
      </c>
      <c r="K41" s="83">
        <f t="shared" si="43"/>
        <v>2018</v>
      </c>
      <c r="L41" s="83">
        <f t="shared" si="43"/>
        <v>2019</v>
      </c>
      <c r="M41" s="83">
        <f t="shared" si="43"/>
        <v>2020</v>
      </c>
      <c r="N41" s="83">
        <f t="shared" si="43"/>
        <v>2021</v>
      </c>
      <c r="O41" s="83">
        <f t="shared" si="43"/>
        <v>2022</v>
      </c>
      <c r="P41" s="83">
        <f t="shared" si="43"/>
        <v>2023</v>
      </c>
      <c r="Q41" s="83">
        <f t="shared" si="43"/>
        <v>2024</v>
      </c>
      <c r="R41" s="83">
        <f t="shared" si="43"/>
        <v>2025</v>
      </c>
    </row>
    <row r="42" spans="1:18" x14ac:dyDescent="0.3">
      <c r="A42">
        <v>337</v>
      </c>
      <c r="B42">
        <v>347</v>
      </c>
      <c r="C42">
        <v>357</v>
      </c>
      <c r="D42">
        <f>C42+10</f>
        <v>367</v>
      </c>
      <c r="E42">
        <f>CHOOSE(VLOOKUP($H$9,$H$3:$I$6,2,FALSE),A42,B42,C42,D42)</f>
        <v>357</v>
      </c>
      <c r="G42" s="33" t="s">
        <v>295</v>
      </c>
      <c r="H42" s="28">
        <f t="shared" ref="H42:R48" ca="1" si="44">IF($H$9=$H$5,INDIRECT(ADDRESS($E42,H$1,,,$A$41))/1000,INDIRECT(ADDRESS($E42,H$1,,,$A$41)))</f>
        <v>370</v>
      </c>
      <c r="I42" s="28">
        <f t="shared" ca="1" si="44"/>
        <v>370</v>
      </c>
      <c r="J42" s="28">
        <f t="shared" ca="1" si="44"/>
        <v>370</v>
      </c>
      <c r="K42" s="28">
        <f t="shared" ca="1" si="44"/>
        <v>370</v>
      </c>
      <c r="L42" s="28">
        <f t="shared" ca="1" si="44"/>
        <v>370</v>
      </c>
      <c r="M42" s="28">
        <f t="shared" ca="1" si="44"/>
        <v>370</v>
      </c>
      <c r="N42" s="28">
        <f t="shared" ca="1" si="44"/>
        <v>370</v>
      </c>
      <c r="O42" s="28">
        <f t="shared" ca="1" si="44"/>
        <v>370</v>
      </c>
      <c r="P42" s="28">
        <f t="shared" ca="1" si="44"/>
        <v>370</v>
      </c>
      <c r="Q42" s="28">
        <f t="shared" ca="1" si="44"/>
        <v>370</v>
      </c>
      <c r="R42" s="28">
        <f t="shared" ca="1" si="44"/>
        <v>370</v>
      </c>
    </row>
    <row r="43" spans="1:18" x14ac:dyDescent="0.3">
      <c r="A43">
        <f>A42+1</f>
        <v>338</v>
      </c>
      <c r="B43">
        <f>B42+1</f>
        <v>348</v>
      </c>
      <c r="C43">
        <f t="shared" ref="C43:C48" si="45">C42+1</f>
        <v>358</v>
      </c>
      <c r="D43">
        <f t="shared" ref="D43:D48" si="46">D42+1</f>
        <v>368</v>
      </c>
      <c r="E43">
        <f t="shared" ref="E43:E48" si="47">CHOOSE(VLOOKUP($H$9,$H$3:$I$6,2,FALSE),A43,B43,C43,D43)</f>
        <v>358</v>
      </c>
      <c r="G43" s="33" t="s">
        <v>314</v>
      </c>
      <c r="H43" s="28">
        <f t="shared" ca="1" si="44"/>
        <v>450</v>
      </c>
      <c r="I43" s="28">
        <f t="shared" ca="1" si="44"/>
        <v>450</v>
      </c>
      <c r="J43" s="28">
        <f t="shared" ca="1" si="44"/>
        <v>450</v>
      </c>
      <c r="K43" s="28">
        <f t="shared" ca="1" si="44"/>
        <v>450</v>
      </c>
      <c r="L43" s="28">
        <f t="shared" ca="1" si="44"/>
        <v>450</v>
      </c>
      <c r="M43" s="28">
        <f t="shared" ca="1" si="44"/>
        <v>450</v>
      </c>
      <c r="N43" s="28">
        <f t="shared" ca="1" si="44"/>
        <v>450</v>
      </c>
      <c r="O43" s="28">
        <f t="shared" ca="1" si="44"/>
        <v>450</v>
      </c>
      <c r="P43" s="28">
        <f t="shared" ca="1" si="44"/>
        <v>450</v>
      </c>
      <c r="Q43" s="28">
        <f t="shared" ca="1" si="44"/>
        <v>450</v>
      </c>
      <c r="R43" s="28">
        <f t="shared" ca="1" si="44"/>
        <v>450</v>
      </c>
    </row>
    <row r="44" spans="1:18" x14ac:dyDescent="0.3">
      <c r="A44">
        <f t="shared" ref="A44:A48" si="48">A43+1</f>
        <v>339</v>
      </c>
      <c r="B44">
        <f t="shared" ref="B44:B48" si="49">B43+1</f>
        <v>349</v>
      </c>
      <c r="C44">
        <f t="shared" si="45"/>
        <v>359</v>
      </c>
      <c r="D44">
        <f t="shared" si="46"/>
        <v>369</v>
      </c>
      <c r="E44">
        <f t="shared" si="47"/>
        <v>359</v>
      </c>
      <c r="G44" s="33" t="s">
        <v>316</v>
      </c>
      <c r="H44" s="28">
        <f t="shared" ca="1" si="44"/>
        <v>320</v>
      </c>
      <c r="I44" s="28">
        <f t="shared" ca="1" si="44"/>
        <v>320</v>
      </c>
      <c r="J44" s="28">
        <f t="shared" ca="1" si="44"/>
        <v>320</v>
      </c>
      <c r="K44" s="28">
        <f t="shared" ca="1" si="44"/>
        <v>320</v>
      </c>
      <c r="L44" s="28">
        <f t="shared" ca="1" si="44"/>
        <v>320</v>
      </c>
      <c r="M44" s="28">
        <f t="shared" ca="1" si="44"/>
        <v>320</v>
      </c>
      <c r="N44" s="28">
        <f t="shared" ca="1" si="44"/>
        <v>320</v>
      </c>
      <c r="O44" s="28">
        <f t="shared" ca="1" si="44"/>
        <v>320</v>
      </c>
      <c r="P44" s="28">
        <f t="shared" ca="1" si="44"/>
        <v>320</v>
      </c>
      <c r="Q44" s="28">
        <f t="shared" ca="1" si="44"/>
        <v>320</v>
      </c>
      <c r="R44" s="28">
        <f t="shared" ca="1" si="44"/>
        <v>320</v>
      </c>
    </row>
    <row r="45" spans="1:18" x14ac:dyDescent="0.3">
      <c r="A45">
        <f t="shared" si="48"/>
        <v>340</v>
      </c>
      <c r="B45">
        <f t="shared" si="49"/>
        <v>350</v>
      </c>
      <c r="C45">
        <f t="shared" si="45"/>
        <v>360</v>
      </c>
      <c r="D45">
        <f t="shared" si="46"/>
        <v>370</v>
      </c>
      <c r="E45">
        <f t="shared" si="47"/>
        <v>360</v>
      </c>
      <c r="G45" s="33" t="s">
        <v>127</v>
      </c>
      <c r="H45" s="28">
        <f t="shared" ca="1" si="44"/>
        <v>320</v>
      </c>
      <c r="I45" s="28">
        <f t="shared" ca="1" si="44"/>
        <v>320</v>
      </c>
      <c r="J45" s="28">
        <f t="shared" ca="1" si="44"/>
        <v>320</v>
      </c>
      <c r="K45" s="28">
        <f t="shared" ca="1" si="44"/>
        <v>320</v>
      </c>
      <c r="L45" s="28">
        <f t="shared" ca="1" si="44"/>
        <v>320</v>
      </c>
      <c r="M45" s="28">
        <f t="shared" ca="1" si="44"/>
        <v>320</v>
      </c>
      <c r="N45" s="28">
        <f t="shared" ca="1" si="44"/>
        <v>320</v>
      </c>
      <c r="O45" s="28">
        <f t="shared" ca="1" si="44"/>
        <v>320</v>
      </c>
      <c r="P45" s="28">
        <f t="shared" ca="1" si="44"/>
        <v>320</v>
      </c>
      <c r="Q45" s="28">
        <f t="shared" ca="1" si="44"/>
        <v>320</v>
      </c>
      <c r="R45" s="28">
        <f t="shared" ca="1" si="44"/>
        <v>320</v>
      </c>
    </row>
    <row r="46" spans="1:18" x14ac:dyDescent="0.3">
      <c r="A46">
        <f t="shared" si="48"/>
        <v>341</v>
      </c>
      <c r="B46">
        <f t="shared" si="49"/>
        <v>351</v>
      </c>
      <c r="C46">
        <f t="shared" si="45"/>
        <v>361</v>
      </c>
      <c r="D46">
        <f t="shared" si="46"/>
        <v>371</v>
      </c>
      <c r="E46">
        <f t="shared" si="47"/>
        <v>361</v>
      </c>
      <c r="G46" s="33" t="s">
        <v>0</v>
      </c>
      <c r="H46" s="28">
        <f t="shared" ca="1" si="44"/>
        <v>1500</v>
      </c>
      <c r="I46" s="28">
        <f t="shared" ca="1" si="44"/>
        <v>1500</v>
      </c>
      <c r="J46" s="28">
        <f t="shared" ca="1" si="44"/>
        <v>1500</v>
      </c>
      <c r="K46" s="28">
        <f t="shared" ca="1" si="44"/>
        <v>1500</v>
      </c>
      <c r="L46" s="28">
        <f t="shared" ca="1" si="44"/>
        <v>1500</v>
      </c>
      <c r="M46" s="28">
        <f t="shared" ca="1" si="44"/>
        <v>1500</v>
      </c>
      <c r="N46" s="28">
        <f t="shared" ca="1" si="44"/>
        <v>1500</v>
      </c>
      <c r="O46" s="28">
        <f t="shared" ca="1" si="44"/>
        <v>1500</v>
      </c>
      <c r="P46" s="28">
        <f t="shared" ca="1" si="44"/>
        <v>1500</v>
      </c>
      <c r="Q46" s="28">
        <f t="shared" ca="1" si="44"/>
        <v>1500</v>
      </c>
      <c r="R46" s="28">
        <f t="shared" ca="1" si="44"/>
        <v>1500</v>
      </c>
    </row>
    <row r="47" spans="1:18" x14ac:dyDescent="0.3">
      <c r="A47">
        <f t="shared" si="48"/>
        <v>342</v>
      </c>
      <c r="B47">
        <f t="shared" si="49"/>
        <v>352</v>
      </c>
      <c r="C47">
        <f t="shared" si="45"/>
        <v>362</v>
      </c>
      <c r="D47">
        <f t="shared" si="46"/>
        <v>372</v>
      </c>
      <c r="E47">
        <f t="shared" si="47"/>
        <v>362</v>
      </c>
      <c r="G47" s="33" t="s">
        <v>302</v>
      </c>
      <c r="H47" s="28">
        <f t="shared" ca="1" si="44"/>
        <v>950</v>
      </c>
      <c r="I47" s="28">
        <f t="shared" ca="1" si="44"/>
        <v>950</v>
      </c>
      <c r="J47" s="28">
        <f t="shared" ca="1" si="44"/>
        <v>950</v>
      </c>
      <c r="K47" s="28">
        <f t="shared" ca="1" si="44"/>
        <v>950</v>
      </c>
      <c r="L47" s="28">
        <f t="shared" ca="1" si="44"/>
        <v>950</v>
      </c>
      <c r="M47" s="28">
        <f t="shared" ca="1" si="44"/>
        <v>950</v>
      </c>
      <c r="N47" s="28">
        <f t="shared" ca="1" si="44"/>
        <v>950</v>
      </c>
      <c r="O47" s="28">
        <f t="shared" ca="1" si="44"/>
        <v>950</v>
      </c>
      <c r="P47" s="28">
        <f t="shared" ca="1" si="44"/>
        <v>950</v>
      </c>
      <c r="Q47" s="28">
        <f t="shared" ca="1" si="44"/>
        <v>950</v>
      </c>
      <c r="R47" s="28">
        <f t="shared" ca="1" si="44"/>
        <v>950</v>
      </c>
    </row>
    <row r="48" spans="1:18" x14ac:dyDescent="0.3">
      <c r="A48">
        <f t="shared" si="48"/>
        <v>343</v>
      </c>
      <c r="B48">
        <f t="shared" si="49"/>
        <v>353</v>
      </c>
      <c r="C48">
        <f t="shared" si="45"/>
        <v>363</v>
      </c>
      <c r="D48">
        <f t="shared" si="46"/>
        <v>373</v>
      </c>
      <c r="E48">
        <f t="shared" si="47"/>
        <v>363</v>
      </c>
      <c r="G48" s="33" t="s">
        <v>317</v>
      </c>
      <c r="H48" s="28">
        <f t="shared" ca="1" si="44"/>
        <v>380</v>
      </c>
      <c r="I48" s="28">
        <f t="shared" ca="1" si="44"/>
        <v>380</v>
      </c>
      <c r="J48" s="28">
        <f t="shared" ca="1" si="44"/>
        <v>380</v>
      </c>
      <c r="K48" s="28">
        <f t="shared" ca="1" si="44"/>
        <v>380</v>
      </c>
      <c r="L48" s="28">
        <f t="shared" ca="1" si="44"/>
        <v>380</v>
      </c>
      <c r="M48" s="28">
        <f t="shared" ca="1" si="44"/>
        <v>380</v>
      </c>
      <c r="N48" s="28">
        <f t="shared" ca="1" si="44"/>
        <v>380</v>
      </c>
      <c r="O48" s="28">
        <f t="shared" ca="1" si="44"/>
        <v>380</v>
      </c>
      <c r="P48" s="28">
        <f t="shared" ca="1" si="44"/>
        <v>380</v>
      </c>
      <c r="Q48" s="28">
        <f t="shared" ca="1" si="44"/>
        <v>380</v>
      </c>
      <c r="R48" s="28">
        <f t="shared" ca="1" si="44"/>
        <v>380</v>
      </c>
    </row>
    <row r="49" spans="1:18" x14ac:dyDescent="0.3">
      <c r="G49" s="84" t="s">
        <v>334</v>
      </c>
      <c r="H49" s="85">
        <f ca="1">SUM(H42:H48)</f>
        <v>4290</v>
      </c>
      <c r="I49" s="85">
        <f t="shared" ref="I49" ca="1" si="50">SUM(I42:I48)</f>
        <v>4290</v>
      </c>
      <c r="J49" s="85">
        <f t="shared" ref="J49" ca="1" si="51">SUM(J42:J48)</f>
        <v>4290</v>
      </c>
      <c r="K49" s="85">
        <f t="shared" ref="K49" ca="1" si="52">SUM(K42:K48)</f>
        <v>4290</v>
      </c>
      <c r="L49" s="85">
        <f t="shared" ref="L49" ca="1" si="53">SUM(L42:L48)</f>
        <v>4290</v>
      </c>
      <c r="M49" s="85">
        <f t="shared" ref="M49" ca="1" si="54">SUM(M42:M48)</f>
        <v>4290</v>
      </c>
      <c r="N49" s="85">
        <f t="shared" ref="N49" ca="1" si="55">SUM(N42:N48)</f>
        <v>4290</v>
      </c>
      <c r="O49" s="85">
        <f t="shared" ref="O49" ca="1" si="56">SUM(O42:O48)</f>
        <v>4290</v>
      </c>
      <c r="P49" s="85">
        <f t="shared" ref="P49" ca="1" si="57">SUM(P42:P48)</f>
        <v>4290</v>
      </c>
      <c r="Q49" s="85">
        <f t="shared" ref="Q49" ca="1" si="58">SUM(Q42:Q48)</f>
        <v>4290</v>
      </c>
      <c r="R49" s="85">
        <f t="shared" ref="R49" ca="1" si="59">SUM(R42:R48)</f>
        <v>4290</v>
      </c>
    </row>
    <row r="51" spans="1:18" x14ac:dyDescent="0.3">
      <c r="A51" t="s">
        <v>329</v>
      </c>
      <c r="G51" s="82" t="str">
        <f>'Team 4'!C4</f>
        <v>Team 4</v>
      </c>
      <c r="H51" s="83">
        <v>2015</v>
      </c>
      <c r="I51" s="83">
        <f>H51+1</f>
        <v>2016</v>
      </c>
      <c r="J51" s="83">
        <f t="shared" ref="J51:R51" si="60">I51+1</f>
        <v>2017</v>
      </c>
      <c r="K51" s="83">
        <f t="shared" si="60"/>
        <v>2018</v>
      </c>
      <c r="L51" s="83">
        <f t="shared" si="60"/>
        <v>2019</v>
      </c>
      <c r="M51" s="83">
        <f t="shared" si="60"/>
        <v>2020</v>
      </c>
      <c r="N51" s="83">
        <f t="shared" si="60"/>
        <v>2021</v>
      </c>
      <c r="O51" s="83">
        <f t="shared" si="60"/>
        <v>2022</v>
      </c>
      <c r="P51" s="83">
        <f t="shared" si="60"/>
        <v>2023</v>
      </c>
      <c r="Q51" s="83">
        <f t="shared" si="60"/>
        <v>2024</v>
      </c>
      <c r="R51" s="83">
        <f t="shared" si="60"/>
        <v>2025</v>
      </c>
    </row>
    <row r="52" spans="1:18" x14ac:dyDescent="0.3">
      <c r="A52">
        <v>337</v>
      </c>
      <c r="B52">
        <v>347</v>
      </c>
      <c r="C52">
        <v>357</v>
      </c>
      <c r="D52">
        <f>C52+10</f>
        <v>367</v>
      </c>
      <c r="E52">
        <f>CHOOSE(VLOOKUP($H$9,$H$3:$I$6,2,FALSE),A52,B52,C52,D52)</f>
        <v>357</v>
      </c>
      <c r="G52" s="33" t="s">
        <v>295</v>
      </c>
      <c r="H52" s="28">
        <f t="shared" ref="H52:R58" ca="1" si="61">IF($H$9=$H$5,INDIRECT(ADDRESS($E52,H$1,,,$A$51))/1000,INDIRECT(ADDRESS($E52,H$1,,,$A$51)))</f>
        <v>370</v>
      </c>
      <c r="I52" s="28">
        <f t="shared" ca="1" si="61"/>
        <v>370</v>
      </c>
      <c r="J52" s="28">
        <f t="shared" ca="1" si="61"/>
        <v>370</v>
      </c>
      <c r="K52" s="28">
        <f t="shared" ca="1" si="61"/>
        <v>370</v>
      </c>
      <c r="L52" s="28">
        <f t="shared" ca="1" si="61"/>
        <v>370</v>
      </c>
      <c r="M52" s="28">
        <f t="shared" ca="1" si="61"/>
        <v>370</v>
      </c>
      <c r="N52" s="28">
        <f t="shared" ca="1" si="61"/>
        <v>370</v>
      </c>
      <c r="O52" s="28">
        <f t="shared" ca="1" si="61"/>
        <v>370</v>
      </c>
      <c r="P52" s="28">
        <f t="shared" ca="1" si="61"/>
        <v>370</v>
      </c>
      <c r="Q52" s="28">
        <f t="shared" ca="1" si="61"/>
        <v>370</v>
      </c>
      <c r="R52" s="28">
        <f t="shared" ca="1" si="61"/>
        <v>370</v>
      </c>
    </row>
    <row r="53" spans="1:18" x14ac:dyDescent="0.3">
      <c r="A53">
        <f>A52+1</f>
        <v>338</v>
      </c>
      <c r="B53">
        <f>B52+1</f>
        <v>348</v>
      </c>
      <c r="C53">
        <f t="shared" ref="C53:C58" si="62">C52+1</f>
        <v>358</v>
      </c>
      <c r="D53">
        <f t="shared" ref="D53:D58" si="63">D52+1</f>
        <v>368</v>
      </c>
      <c r="E53">
        <f t="shared" ref="E53:E58" si="64">CHOOSE(VLOOKUP($H$9,$H$3:$I$6,2,FALSE),A53,B53,C53,D53)</f>
        <v>358</v>
      </c>
      <c r="G53" s="33" t="s">
        <v>314</v>
      </c>
      <c r="H53" s="28">
        <f t="shared" ca="1" si="61"/>
        <v>450</v>
      </c>
      <c r="I53" s="28">
        <f t="shared" ca="1" si="61"/>
        <v>450</v>
      </c>
      <c r="J53" s="28">
        <f t="shared" ca="1" si="61"/>
        <v>450</v>
      </c>
      <c r="K53" s="28">
        <f t="shared" ca="1" si="61"/>
        <v>450</v>
      </c>
      <c r="L53" s="28">
        <f t="shared" ca="1" si="61"/>
        <v>450</v>
      </c>
      <c r="M53" s="28">
        <f t="shared" ca="1" si="61"/>
        <v>450</v>
      </c>
      <c r="N53" s="28">
        <f t="shared" ca="1" si="61"/>
        <v>450</v>
      </c>
      <c r="O53" s="28">
        <f t="shared" ca="1" si="61"/>
        <v>450</v>
      </c>
      <c r="P53" s="28">
        <f t="shared" ca="1" si="61"/>
        <v>450</v>
      </c>
      <c r="Q53" s="28">
        <f t="shared" ca="1" si="61"/>
        <v>450</v>
      </c>
      <c r="R53" s="28">
        <f t="shared" ca="1" si="61"/>
        <v>450</v>
      </c>
    </row>
    <row r="54" spans="1:18" x14ac:dyDescent="0.3">
      <c r="A54">
        <f t="shared" ref="A54:A58" si="65">A53+1</f>
        <v>339</v>
      </c>
      <c r="B54">
        <f t="shared" ref="B54:B58" si="66">B53+1</f>
        <v>349</v>
      </c>
      <c r="C54">
        <f t="shared" si="62"/>
        <v>359</v>
      </c>
      <c r="D54">
        <f t="shared" si="63"/>
        <v>369</v>
      </c>
      <c r="E54">
        <f t="shared" si="64"/>
        <v>359</v>
      </c>
      <c r="G54" s="33" t="s">
        <v>316</v>
      </c>
      <c r="H54" s="28">
        <f t="shared" ca="1" si="61"/>
        <v>320</v>
      </c>
      <c r="I54" s="28">
        <f t="shared" ca="1" si="61"/>
        <v>320</v>
      </c>
      <c r="J54" s="28">
        <f t="shared" ca="1" si="61"/>
        <v>320</v>
      </c>
      <c r="K54" s="28">
        <f t="shared" ca="1" si="61"/>
        <v>320</v>
      </c>
      <c r="L54" s="28">
        <f t="shared" ca="1" si="61"/>
        <v>320</v>
      </c>
      <c r="M54" s="28">
        <f t="shared" ca="1" si="61"/>
        <v>320</v>
      </c>
      <c r="N54" s="28">
        <f t="shared" ca="1" si="61"/>
        <v>320</v>
      </c>
      <c r="O54" s="28">
        <f t="shared" ca="1" si="61"/>
        <v>320</v>
      </c>
      <c r="P54" s="28">
        <f t="shared" ca="1" si="61"/>
        <v>320</v>
      </c>
      <c r="Q54" s="28">
        <f t="shared" ca="1" si="61"/>
        <v>320</v>
      </c>
      <c r="R54" s="28">
        <f t="shared" ca="1" si="61"/>
        <v>320</v>
      </c>
    </row>
    <row r="55" spans="1:18" x14ac:dyDescent="0.3">
      <c r="A55">
        <f t="shared" si="65"/>
        <v>340</v>
      </c>
      <c r="B55">
        <f t="shared" si="66"/>
        <v>350</v>
      </c>
      <c r="C55">
        <f t="shared" si="62"/>
        <v>360</v>
      </c>
      <c r="D55">
        <f t="shared" si="63"/>
        <v>370</v>
      </c>
      <c r="E55">
        <f t="shared" si="64"/>
        <v>360</v>
      </c>
      <c r="G55" s="33" t="s">
        <v>127</v>
      </c>
      <c r="H55" s="28">
        <f t="shared" ca="1" si="61"/>
        <v>320</v>
      </c>
      <c r="I55" s="28">
        <f t="shared" ca="1" si="61"/>
        <v>320</v>
      </c>
      <c r="J55" s="28">
        <f t="shared" ca="1" si="61"/>
        <v>320</v>
      </c>
      <c r="K55" s="28">
        <f t="shared" ca="1" si="61"/>
        <v>320</v>
      </c>
      <c r="L55" s="28">
        <f t="shared" ca="1" si="61"/>
        <v>320</v>
      </c>
      <c r="M55" s="28">
        <f t="shared" ca="1" si="61"/>
        <v>320</v>
      </c>
      <c r="N55" s="28">
        <f t="shared" ca="1" si="61"/>
        <v>320</v>
      </c>
      <c r="O55" s="28">
        <f t="shared" ca="1" si="61"/>
        <v>320</v>
      </c>
      <c r="P55" s="28">
        <f t="shared" ca="1" si="61"/>
        <v>320</v>
      </c>
      <c r="Q55" s="28">
        <f t="shared" ca="1" si="61"/>
        <v>320</v>
      </c>
      <c r="R55" s="28">
        <f t="shared" ca="1" si="61"/>
        <v>320</v>
      </c>
    </row>
    <row r="56" spans="1:18" x14ac:dyDescent="0.3">
      <c r="A56">
        <f t="shared" si="65"/>
        <v>341</v>
      </c>
      <c r="B56">
        <f t="shared" si="66"/>
        <v>351</v>
      </c>
      <c r="C56">
        <f t="shared" si="62"/>
        <v>361</v>
      </c>
      <c r="D56">
        <f t="shared" si="63"/>
        <v>371</v>
      </c>
      <c r="E56">
        <f t="shared" si="64"/>
        <v>361</v>
      </c>
      <c r="G56" s="33" t="s">
        <v>0</v>
      </c>
      <c r="H56" s="28">
        <f t="shared" ca="1" si="61"/>
        <v>1500</v>
      </c>
      <c r="I56" s="28">
        <f t="shared" ca="1" si="61"/>
        <v>1500</v>
      </c>
      <c r="J56" s="28">
        <f t="shared" ca="1" si="61"/>
        <v>1500</v>
      </c>
      <c r="K56" s="28">
        <f t="shared" ca="1" si="61"/>
        <v>1500</v>
      </c>
      <c r="L56" s="28">
        <f t="shared" ca="1" si="61"/>
        <v>1500</v>
      </c>
      <c r="M56" s="28">
        <f t="shared" ca="1" si="61"/>
        <v>1500</v>
      </c>
      <c r="N56" s="28">
        <f t="shared" ca="1" si="61"/>
        <v>1500</v>
      </c>
      <c r="O56" s="28">
        <f t="shared" ca="1" si="61"/>
        <v>1500</v>
      </c>
      <c r="P56" s="28">
        <f t="shared" ca="1" si="61"/>
        <v>1500</v>
      </c>
      <c r="Q56" s="28">
        <f t="shared" ca="1" si="61"/>
        <v>1500</v>
      </c>
      <c r="R56" s="28">
        <f t="shared" ca="1" si="61"/>
        <v>1500</v>
      </c>
    </row>
    <row r="57" spans="1:18" x14ac:dyDescent="0.3">
      <c r="A57">
        <f t="shared" si="65"/>
        <v>342</v>
      </c>
      <c r="B57">
        <f t="shared" si="66"/>
        <v>352</v>
      </c>
      <c r="C57">
        <f t="shared" si="62"/>
        <v>362</v>
      </c>
      <c r="D57">
        <f t="shared" si="63"/>
        <v>372</v>
      </c>
      <c r="E57">
        <f t="shared" si="64"/>
        <v>362</v>
      </c>
      <c r="G57" s="33" t="s">
        <v>302</v>
      </c>
      <c r="H57" s="28">
        <f t="shared" ca="1" si="61"/>
        <v>950</v>
      </c>
      <c r="I57" s="28">
        <f t="shared" ca="1" si="61"/>
        <v>950</v>
      </c>
      <c r="J57" s="28">
        <f t="shared" ca="1" si="61"/>
        <v>950</v>
      </c>
      <c r="K57" s="28">
        <f t="shared" ca="1" si="61"/>
        <v>950</v>
      </c>
      <c r="L57" s="28">
        <f t="shared" ca="1" si="61"/>
        <v>950</v>
      </c>
      <c r="M57" s="28">
        <f t="shared" ca="1" si="61"/>
        <v>950</v>
      </c>
      <c r="N57" s="28">
        <f t="shared" ca="1" si="61"/>
        <v>950</v>
      </c>
      <c r="O57" s="28">
        <f t="shared" ca="1" si="61"/>
        <v>950</v>
      </c>
      <c r="P57" s="28">
        <f t="shared" ca="1" si="61"/>
        <v>950</v>
      </c>
      <c r="Q57" s="28">
        <f t="shared" ca="1" si="61"/>
        <v>950</v>
      </c>
      <c r="R57" s="28">
        <f t="shared" ca="1" si="61"/>
        <v>950</v>
      </c>
    </row>
    <row r="58" spans="1:18" x14ac:dyDescent="0.3">
      <c r="A58">
        <f t="shared" si="65"/>
        <v>343</v>
      </c>
      <c r="B58">
        <f t="shared" si="66"/>
        <v>353</v>
      </c>
      <c r="C58">
        <f t="shared" si="62"/>
        <v>363</v>
      </c>
      <c r="D58">
        <f t="shared" si="63"/>
        <v>373</v>
      </c>
      <c r="E58">
        <f t="shared" si="64"/>
        <v>363</v>
      </c>
      <c r="G58" s="33" t="s">
        <v>317</v>
      </c>
      <c r="H58" s="28">
        <f t="shared" ca="1" si="61"/>
        <v>380</v>
      </c>
      <c r="I58" s="28">
        <f t="shared" ca="1" si="61"/>
        <v>380</v>
      </c>
      <c r="J58" s="28">
        <f t="shared" ca="1" si="61"/>
        <v>380</v>
      </c>
      <c r="K58" s="28">
        <f t="shared" ca="1" si="61"/>
        <v>380</v>
      </c>
      <c r="L58" s="28">
        <f t="shared" ca="1" si="61"/>
        <v>380</v>
      </c>
      <c r="M58" s="28">
        <f t="shared" ca="1" si="61"/>
        <v>380</v>
      </c>
      <c r="N58" s="28">
        <f t="shared" ca="1" si="61"/>
        <v>380</v>
      </c>
      <c r="O58" s="28">
        <f t="shared" ca="1" si="61"/>
        <v>380</v>
      </c>
      <c r="P58" s="28">
        <f t="shared" ca="1" si="61"/>
        <v>380</v>
      </c>
      <c r="Q58" s="28">
        <f t="shared" ca="1" si="61"/>
        <v>380</v>
      </c>
      <c r="R58" s="28">
        <f t="shared" ca="1" si="61"/>
        <v>380</v>
      </c>
    </row>
    <row r="59" spans="1:18" x14ac:dyDescent="0.3">
      <c r="G59" s="84" t="s">
        <v>334</v>
      </c>
      <c r="H59" s="85">
        <f ca="1">SUM(H52:H58)</f>
        <v>4290</v>
      </c>
      <c r="I59" s="85">
        <f t="shared" ref="I59" ca="1" si="67">SUM(I52:I58)</f>
        <v>4290</v>
      </c>
      <c r="J59" s="85">
        <f t="shared" ref="J59" ca="1" si="68">SUM(J52:J58)</f>
        <v>4290</v>
      </c>
      <c r="K59" s="85">
        <f t="shared" ref="K59" ca="1" si="69">SUM(K52:K58)</f>
        <v>4290</v>
      </c>
      <c r="L59" s="85">
        <f t="shared" ref="L59" ca="1" si="70">SUM(L52:L58)</f>
        <v>4290</v>
      </c>
      <c r="M59" s="85">
        <f t="shared" ref="M59" ca="1" si="71">SUM(M52:M58)</f>
        <v>4290</v>
      </c>
      <c r="N59" s="85">
        <f t="shared" ref="N59" ca="1" si="72">SUM(N52:N58)</f>
        <v>4290</v>
      </c>
      <c r="O59" s="85">
        <f t="shared" ref="O59" ca="1" si="73">SUM(O52:O58)</f>
        <v>4290</v>
      </c>
      <c r="P59" s="85">
        <f t="shared" ref="P59" ca="1" si="74">SUM(P52:P58)</f>
        <v>4290</v>
      </c>
      <c r="Q59" s="85">
        <f t="shared" ref="Q59" ca="1" si="75">SUM(Q52:Q58)</f>
        <v>4290</v>
      </c>
      <c r="R59" s="85">
        <f t="shared" ref="R59" ca="1" si="76">SUM(R52:R58)</f>
        <v>4290</v>
      </c>
    </row>
    <row r="61" spans="1:18" x14ac:dyDescent="0.3">
      <c r="A61" t="s">
        <v>330</v>
      </c>
      <c r="G61" s="82" t="str">
        <f>'Team 5'!C4</f>
        <v>Team 5</v>
      </c>
      <c r="H61" s="83">
        <v>2015</v>
      </c>
      <c r="I61" s="83">
        <f>H61+1</f>
        <v>2016</v>
      </c>
      <c r="J61" s="83">
        <f t="shared" ref="J61:R61" si="77">I61+1</f>
        <v>2017</v>
      </c>
      <c r="K61" s="83">
        <f t="shared" si="77"/>
        <v>2018</v>
      </c>
      <c r="L61" s="83">
        <f t="shared" si="77"/>
        <v>2019</v>
      </c>
      <c r="M61" s="83">
        <f t="shared" si="77"/>
        <v>2020</v>
      </c>
      <c r="N61" s="83">
        <f t="shared" si="77"/>
        <v>2021</v>
      </c>
      <c r="O61" s="83">
        <f t="shared" si="77"/>
        <v>2022</v>
      </c>
      <c r="P61" s="83">
        <f t="shared" si="77"/>
        <v>2023</v>
      </c>
      <c r="Q61" s="83">
        <f t="shared" si="77"/>
        <v>2024</v>
      </c>
      <c r="R61" s="83">
        <f t="shared" si="77"/>
        <v>2025</v>
      </c>
    </row>
    <row r="62" spans="1:18" x14ac:dyDescent="0.3">
      <c r="A62">
        <v>337</v>
      </c>
      <c r="B62">
        <v>347</v>
      </c>
      <c r="C62">
        <v>357</v>
      </c>
      <c r="D62">
        <f>C62+10</f>
        <v>367</v>
      </c>
      <c r="E62">
        <f>CHOOSE(VLOOKUP($H$9,$H$3:$I$6,2,FALSE),A62,B62,C62,D62)</f>
        <v>357</v>
      </c>
      <c r="G62" s="33" t="s">
        <v>295</v>
      </c>
      <c r="H62" s="28">
        <f t="shared" ref="H62:R68" ca="1" si="78">IF($H$9=$H$5,INDIRECT(ADDRESS($E62,H$1,,,$A$61))/1000,INDIRECT(ADDRESS($E62,H$1,,,$A$61)))</f>
        <v>370</v>
      </c>
      <c r="I62" s="28">
        <f t="shared" ca="1" si="78"/>
        <v>370</v>
      </c>
      <c r="J62" s="28">
        <f t="shared" ca="1" si="78"/>
        <v>370</v>
      </c>
      <c r="K62" s="28">
        <f t="shared" ca="1" si="78"/>
        <v>370</v>
      </c>
      <c r="L62" s="28">
        <f t="shared" ca="1" si="78"/>
        <v>370</v>
      </c>
      <c r="M62" s="28">
        <f t="shared" ca="1" si="78"/>
        <v>370</v>
      </c>
      <c r="N62" s="28">
        <f t="shared" ca="1" si="78"/>
        <v>370</v>
      </c>
      <c r="O62" s="28">
        <f t="shared" ca="1" si="78"/>
        <v>370</v>
      </c>
      <c r="P62" s="28">
        <f t="shared" ca="1" si="78"/>
        <v>370</v>
      </c>
      <c r="Q62" s="28">
        <f t="shared" ca="1" si="78"/>
        <v>370</v>
      </c>
      <c r="R62" s="28">
        <f t="shared" ca="1" si="78"/>
        <v>370</v>
      </c>
    </row>
    <row r="63" spans="1:18" x14ac:dyDescent="0.3">
      <c r="A63">
        <f>A62+1</f>
        <v>338</v>
      </c>
      <c r="B63">
        <f>B62+1</f>
        <v>348</v>
      </c>
      <c r="C63">
        <f t="shared" ref="C63:C68" si="79">C62+1</f>
        <v>358</v>
      </c>
      <c r="D63">
        <f t="shared" ref="D63:D68" si="80">D62+1</f>
        <v>368</v>
      </c>
      <c r="E63">
        <f t="shared" ref="E63:E68" si="81">CHOOSE(VLOOKUP($H$9,$H$3:$I$6,2,FALSE),A63,B63,C63,D63)</f>
        <v>358</v>
      </c>
      <c r="G63" s="33" t="s">
        <v>314</v>
      </c>
      <c r="H63" s="28">
        <f t="shared" ca="1" si="78"/>
        <v>450</v>
      </c>
      <c r="I63" s="28">
        <f t="shared" ca="1" si="78"/>
        <v>450</v>
      </c>
      <c r="J63" s="28">
        <f t="shared" ca="1" si="78"/>
        <v>450</v>
      </c>
      <c r="K63" s="28">
        <f t="shared" ca="1" si="78"/>
        <v>450</v>
      </c>
      <c r="L63" s="28">
        <f t="shared" ca="1" si="78"/>
        <v>450</v>
      </c>
      <c r="M63" s="28">
        <f t="shared" ca="1" si="78"/>
        <v>450</v>
      </c>
      <c r="N63" s="28">
        <f t="shared" ca="1" si="78"/>
        <v>450</v>
      </c>
      <c r="O63" s="28">
        <f t="shared" ca="1" si="78"/>
        <v>450</v>
      </c>
      <c r="P63" s="28">
        <f t="shared" ca="1" si="78"/>
        <v>450</v>
      </c>
      <c r="Q63" s="28">
        <f t="shared" ca="1" si="78"/>
        <v>450</v>
      </c>
      <c r="R63" s="28">
        <f t="shared" ca="1" si="78"/>
        <v>450</v>
      </c>
    </row>
    <row r="64" spans="1:18" x14ac:dyDescent="0.3">
      <c r="A64">
        <f t="shared" ref="A64:A68" si="82">A63+1</f>
        <v>339</v>
      </c>
      <c r="B64">
        <f t="shared" ref="B64:B68" si="83">B63+1</f>
        <v>349</v>
      </c>
      <c r="C64">
        <f t="shared" si="79"/>
        <v>359</v>
      </c>
      <c r="D64">
        <f t="shared" si="80"/>
        <v>369</v>
      </c>
      <c r="E64">
        <f t="shared" si="81"/>
        <v>359</v>
      </c>
      <c r="G64" s="33" t="s">
        <v>316</v>
      </c>
      <c r="H64" s="28">
        <f t="shared" ca="1" si="78"/>
        <v>320</v>
      </c>
      <c r="I64" s="28">
        <f t="shared" ca="1" si="78"/>
        <v>320</v>
      </c>
      <c r="J64" s="28">
        <f t="shared" ca="1" si="78"/>
        <v>320</v>
      </c>
      <c r="K64" s="28">
        <f t="shared" ca="1" si="78"/>
        <v>320</v>
      </c>
      <c r="L64" s="28">
        <f t="shared" ca="1" si="78"/>
        <v>320</v>
      </c>
      <c r="M64" s="28">
        <f t="shared" ca="1" si="78"/>
        <v>320</v>
      </c>
      <c r="N64" s="28">
        <f t="shared" ca="1" si="78"/>
        <v>320</v>
      </c>
      <c r="O64" s="28">
        <f t="shared" ca="1" si="78"/>
        <v>320</v>
      </c>
      <c r="P64" s="28">
        <f t="shared" ca="1" si="78"/>
        <v>320</v>
      </c>
      <c r="Q64" s="28">
        <f t="shared" ca="1" si="78"/>
        <v>320</v>
      </c>
      <c r="R64" s="28">
        <f t="shared" ca="1" si="78"/>
        <v>320</v>
      </c>
    </row>
    <row r="65" spans="1:18" x14ac:dyDescent="0.3">
      <c r="A65">
        <f t="shared" si="82"/>
        <v>340</v>
      </c>
      <c r="B65">
        <f t="shared" si="83"/>
        <v>350</v>
      </c>
      <c r="C65">
        <f t="shared" si="79"/>
        <v>360</v>
      </c>
      <c r="D65">
        <f t="shared" si="80"/>
        <v>370</v>
      </c>
      <c r="E65">
        <f t="shared" si="81"/>
        <v>360</v>
      </c>
      <c r="G65" s="33" t="s">
        <v>127</v>
      </c>
      <c r="H65" s="28">
        <f t="shared" ca="1" si="78"/>
        <v>320</v>
      </c>
      <c r="I65" s="28">
        <f t="shared" ca="1" si="78"/>
        <v>320</v>
      </c>
      <c r="J65" s="28">
        <f t="shared" ca="1" si="78"/>
        <v>320</v>
      </c>
      <c r="K65" s="28">
        <f t="shared" ca="1" si="78"/>
        <v>320</v>
      </c>
      <c r="L65" s="28">
        <f t="shared" ca="1" si="78"/>
        <v>320</v>
      </c>
      <c r="M65" s="28">
        <f t="shared" ca="1" si="78"/>
        <v>320</v>
      </c>
      <c r="N65" s="28">
        <f t="shared" ca="1" si="78"/>
        <v>320</v>
      </c>
      <c r="O65" s="28">
        <f t="shared" ca="1" si="78"/>
        <v>320</v>
      </c>
      <c r="P65" s="28">
        <f t="shared" ca="1" si="78"/>
        <v>320</v>
      </c>
      <c r="Q65" s="28">
        <f t="shared" ca="1" si="78"/>
        <v>320</v>
      </c>
      <c r="R65" s="28">
        <f t="shared" ca="1" si="78"/>
        <v>320</v>
      </c>
    </row>
    <row r="66" spans="1:18" x14ac:dyDescent="0.3">
      <c r="A66">
        <f t="shared" si="82"/>
        <v>341</v>
      </c>
      <c r="B66">
        <f t="shared" si="83"/>
        <v>351</v>
      </c>
      <c r="C66">
        <f t="shared" si="79"/>
        <v>361</v>
      </c>
      <c r="D66">
        <f t="shared" si="80"/>
        <v>371</v>
      </c>
      <c r="E66">
        <f t="shared" si="81"/>
        <v>361</v>
      </c>
      <c r="G66" s="33" t="s">
        <v>0</v>
      </c>
      <c r="H66" s="28">
        <f t="shared" ca="1" si="78"/>
        <v>1500</v>
      </c>
      <c r="I66" s="28">
        <f t="shared" ca="1" si="78"/>
        <v>1500</v>
      </c>
      <c r="J66" s="28">
        <f t="shared" ca="1" si="78"/>
        <v>1500</v>
      </c>
      <c r="K66" s="28">
        <f t="shared" ca="1" si="78"/>
        <v>1500</v>
      </c>
      <c r="L66" s="28">
        <f t="shared" ca="1" si="78"/>
        <v>1500</v>
      </c>
      <c r="M66" s="28">
        <f t="shared" ca="1" si="78"/>
        <v>1500</v>
      </c>
      <c r="N66" s="28">
        <f t="shared" ca="1" si="78"/>
        <v>1500</v>
      </c>
      <c r="O66" s="28">
        <f t="shared" ca="1" si="78"/>
        <v>1500</v>
      </c>
      <c r="P66" s="28">
        <f t="shared" ca="1" si="78"/>
        <v>1500</v>
      </c>
      <c r="Q66" s="28">
        <f t="shared" ca="1" si="78"/>
        <v>1500</v>
      </c>
      <c r="R66" s="28">
        <f t="shared" ca="1" si="78"/>
        <v>1500</v>
      </c>
    </row>
    <row r="67" spans="1:18" x14ac:dyDescent="0.3">
      <c r="A67">
        <f t="shared" si="82"/>
        <v>342</v>
      </c>
      <c r="B67">
        <f t="shared" si="83"/>
        <v>352</v>
      </c>
      <c r="C67">
        <f t="shared" si="79"/>
        <v>362</v>
      </c>
      <c r="D67">
        <f t="shared" si="80"/>
        <v>372</v>
      </c>
      <c r="E67">
        <f t="shared" si="81"/>
        <v>362</v>
      </c>
      <c r="G67" s="33" t="s">
        <v>302</v>
      </c>
      <c r="H67" s="28">
        <f t="shared" ca="1" si="78"/>
        <v>950</v>
      </c>
      <c r="I67" s="28">
        <f t="shared" ca="1" si="78"/>
        <v>950</v>
      </c>
      <c r="J67" s="28">
        <f t="shared" ca="1" si="78"/>
        <v>950</v>
      </c>
      <c r="K67" s="28">
        <f t="shared" ca="1" si="78"/>
        <v>950</v>
      </c>
      <c r="L67" s="28">
        <f t="shared" ca="1" si="78"/>
        <v>950</v>
      </c>
      <c r="M67" s="28">
        <f t="shared" ca="1" si="78"/>
        <v>950</v>
      </c>
      <c r="N67" s="28">
        <f t="shared" ca="1" si="78"/>
        <v>950</v>
      </c>
      <c r="O67" s="28">
        <f t="shared" ca="1" si="78"/>
        <v>950</v>
      </c>
      <c r="P67" s="28">
        <f t="shared" ca="1" si="78"/>
        <v>950</v>
      </c>
      <c r="Q67" s="28">
        <f t="shared" ca="1" si="78"/>
        <v>950</v>
      </c>
      <c r="R67" s="28">
        <f t="shared" ca="1" si="78"/>
        <v>950</v>
      </c>
    </row>
    <row r="68" spans="1:18" x14ac:dyDescent="0.3">
      <c r="A68">
        <f t="shared" si="82"/>
        <v>343</v>
      </c>
      <c r="B68">
        <f t="shared" si="83"/>
        <v>353</v>
      </c>
      <c r="C68">
        <f t="shared" si="79"/>
        <v>363</v>
      </c>
      <c r="D68">
        <f t="shared" si="80"/>
        <v>373</v>
      </c>
      <c r="E68">
        <f t="shared" si="81"/>
        <v>363</v>
      </c>
      <c r="G68" s="33" t="s">
        <v>317</v>
      </c>
      <c r="H68" s="28">
        <f t="shared" ca="1" si="78"/>
        <v>380</v>
      </c>
      <c r="I68" s="28">
        <f t="shared" ca="1" si="78"/>
        <v>380</v>
      </c>
      <c r="J68" s="28">
        <f t="shared" ca="1" si="78"/>
        <v>380</v>
      </c>
      <c r="K68" s="28">
        <f t="shared" ca="1" si="78"/>
        <v>380</v>
      </c>
      <c r="L68" s="28">
        <f t="shared" ca="1" si="78"/>
        <v>380</v>
      </c>
      <c r="M68" s="28">
        <f t="shared" ca="1" si="78"/>
        <v>380</v>
      </c>
      <c r="N68" s="28">
        <f t="shared" ca="1" si="78"/>
        <v>380</v>
      </c>
      <c r="O68" s="28">
        <f t="shared" ca="1" si="78"/>
        <v>380</v>
      </c>
      <c r="P68" s="28">
        <f t="shared" ca="1" si="78"/>
        <v>380</v>
      </c>
      <c r="Q68" s="28">
        <f t="shared" ca="1" si="78"/>
        <v>380</v>
      </c>
      <c r="R68" s="28">
        <f t="shared" ca="1" si="78"/>
        <v>380</v>
      </c>
    </row>
    <row r="69" spans="1:18" x14ac:dyDescent="0.3">
      <c r="G69" s="84" t="s">
        <v>334</v>
      </c>
      <c r="H69" s="85">
        <f ca="1">SUM(H62:H68)</f>
        <v>4290</v>
      </c>
      <c r="I69" s="85">
        <f t="shared" ref="I69" ca="1" si="84">SUM(I62:I68)</f>
        <v>4290</v>
      </c>
      <c r="J69" s="85">
        <f t="shared" ref="J69" ca="1" si="85">SUM(J62:J68)</f>
        <v>4290</v>
      </c>
      <c r="K69" s="85">
        <f t="shared" ref="K69" ca="1" si="86">SUM(K62:K68)</f>
        <v>4290</v>
      </c>
      <c r="L69" s="85">
        <f t="shared" ref="L69" ca="1" si="87">SUM(L62:L68)</f>
        <v>4290</v>
      </c>
      <c r="M69" s="85">
        <f t="shared" ref="M69" ca="1" si="88">SUM(M62:M68)</f>
        <v>4290</v>
      </c>
      <c r="N69" s="85">
        <f t="shared" ref="N69" ca="1" si="89">SUM(N62:N68)</f>
        <v>4290</v>
      </c>
      <c r="O69" s="85">
        <f t="shared" ref="O69" ca="1" si="90">SUM(O62:O68)</f>
        <v>4290</v>
      </c>
      <c r="P69" s="85">
        <f t="shared" ref="P69" ca="1" si="91">SUM(P62:P68)</f>
        <v>4290</v>
      </c>
      <c r="Q69" s="85">
        <f t="shared" ref="Q69" ca="1" si="92">SUM(Q62:Q68)</f>
        <v>4290</v>
      </c>
      <c r="R69" s="85">
        <f t="shared" ref="R69" ca="1" si="93">SUM(R62:R68)</f>
        <v>4290</v>
      </c>
    </row>
  </sheetData>
  <mergeCells count="1">
    <mergeCell ref="H9:J9"/>
  </mergeCells>
  <dataValidations count="1">
    <dataValidation type="list" showInputMessage="1" showErrorMessage="1" sqref="H9:J9">
      <formula1>$H$3:$H$6</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Q1305"/>
  <sheetViews>
    <sheetView topLeftCell="C1250" zoomScale="60" zoomScaleNormal="60" workbookViewId="0">
      <selection activeCell="D730" sqref="D730"/>
    </sheetView>
  </sheetViews>
  <sheetFormatPr defaultRowHeight="14.4" x14ac:dyDescent="0.3"/>
  <cols>
    <col min="1" max="1" width="43.77734375" hidden="1" customWidth="1"/>
    <col min="2" max="2" width="26.88671875" hidden="1" customWidth="1"/>
    <col min="3" max="3" width="16.44140625" customWidth="1"/>
    <col min="4" max="4" width="26.6640625" customWidth="1"/>
    <col min="5" max="5" width="21.44140625" customWidth="1"/>
    <col min="6" max="6" width="8.77734375" customWidth="1"/>
  </cols>
  <sheetData>
    <row r="1" spans="1:17" ht="14.55" x14ac:dyDescent="0.35">
      <c r="A1" s="15" t="s">
        <v>119</v>
      </c>
      <c r="B1" s="15" t="s">
        <v>120</v>
      </c>
      <c r="C1" s="15" t="s">
        <v>262</v>
      </c>
      <c r="D1" s="15" t="s">
        <v>51</v>
      </c>
      <c r="E1" s="15" t="s">
        <v>125</v>
      </c>
      <c r="F1" s="15" t="s">
        <v>52</v>
      </c>
      <c r="G1" s="15">
        <v>2015</v>
      </c>
      <c r="H1" s="15">
        <v>2016</v>
      </c>
      <c r="I1" s="15">
        <v>2017</v>
      </c>
      <c r="J1" s="15">
        <v>2018</v>
      </c>
      <c r="K1" s="15">
        <v>2019</v>
      </c>
      <c r="L1" s="15">
        <v>2020</v>
      </c>
      <c r="M1" s="15">
        <v>2021</v>
      </c>
      <c r="N1" s="15">
        <v>2022</v>
      </c>
      <c r="O1" s="15">
        <v>2023</v>
      </c>
      <c r="P1" s="15">
        <v>2024</v>
      </c>
      <c r="Q1" s="15">
        <v>2025</v>
      </c>
    </row>
    <row r="2" spans="1:17" ht="14.55" x14ac:dyDescent="0.35">
      <c r="A2" t="s">
        <v>130</v>
      </c>
      <c r="B2" t="s">
        <v>123</v>
      </c>
      <c r="C2" t="s">
        <v>58</v>
      </c>
      <c r="D2" t="s">
        <v>59</v>
      </c>
      <c r="E2" t="s">
        <v>126</v>
      </c>
      <c r="F2" t="s">
        <v>53</v>
      </c>
      <c r="G2" s="60">
        <v>32073.960193815317</v>
      </c>
      <c r="H2" s="60">
        <v>32371.718485165384</v>
      </c>
      <c r="I2" s="60">
        <v>32656.488615197024</v>
      </c>
      <c r="J2" s="60">
        <v>32946.254860029279</v>
      </c>
      <c r="K2" s="60">
        <v>33324.757005200328</v>
      </c>
      <c r="L2" s="60">
        <v>33790.091357225436</v>
      </c>
      <c r="M2" s="60">
        <v>34325.720374532364</v>
      </c>
      <c r="N2" s="60">
        <v>34879.647364778684</v>
      </c>
      <c r="O2" s="60">
        <v>35433.701339584841</v>
      </c>
      <c r="P2" s="60">
        <v>35918.079729565354</v>
      </c>
      <c r="Q2" s="60">
        <v>36424.606891342766</v>
      </c>
    </row>
    <row r="3" spans="1:17" ht="14.55" x14ac:dyDescent="0.35">
      <c r="A3" t="s">
        <v>131</v>
      </c>
      <c r="B3" t="s">
        <v>124</v>
      </c>
      <c r="C3" t="s">
        <v>58</v>
      </c>
      <c r="D3" t="s">
        <v>59</v>
      </c>
      <c r="E3" t="s">
        <v>126</v>
      </c>
      <c r="F3" t="s">
        <v>54</v>
      </c>
      <c r="G3" s="60">
        <v>33520.576076462283</v>
      </c>
      <c r="H3" s="60">
        <v>33679.7510007862</v>
      </c>
      <c r="I3" s="60">
        <v>33753.530475724161</v>
      </c>
      <c r="J3" s="60">
        <v>33902.663234620115</v>
      </c>
      <c r="K3" s="60">
        <v>34089.414473988669</v>
      </c>
      <c r="L3" s="60">
        <v>34378.010826680329</v>
      </c>
      <c r="M3" s="60">
        <v>34712.341713357899</v>
      </c>
      <c r="N3" s="60">
        <v>35140.184879002023</v>
      </c>
      <c r="O3" s="60">
        <v>35594.754236155073</v>
      </c>
      <c r="P3" s="60">
        <v>35953.277693336837</v>
      </c>
      <c r="Q3" s="60">
        <v>36365.047983202581</v>
      </c>
    </row>
    <row r="4" spans="1:17" ht="14.55" x14ac:dyDescent="0.35">
      <c r="A4" t="s">
        <v>132</v>
      </c>
      <c r="B4" t="s">
        <v>35</v>
      </c>
      <c r="C4" t="s">
        <v>58</v>
      </c>
      <c r="D4" t="s">
        <v>59</v>
      </c>
      <c r="E4" t="s">
        <v>55</v>
      </c>
      <c r="F4" t="s">
        <v>53</v>
      </c>
      <c r="G4" s="60">
        <v>33899.929355560009</v>
      </c>
      <c r="H4" s="60">
        <v>34589.742664064812</v>
      </c>
      <c r="I4" s="60">
        <v>35328.231494717707</v>
      </c>
      <c r="J4" s="60">
        <v>36110.175818835814</v>
      </c>
      <c r="K4" s="60">
        <v>36866.486945690063</v>
      </c>
      <c r="L4" s="60">
        <v>37623.600477233907</v>
      </c>
      <c r="M4" s="60">
        <v>38436.199010897653</v>
      </c>
      <c r="N4" s="60">
        <v>39180.559002308612</v>
      </c>
      <c r="O4" s="60">
        <v>39908.098199753251</v>
      </c>
      <c r="P4" s="60">
        <v>40622.139391113269</v>
      </c>
      <c r="Q4" s="60">
        <v>41328.69985642816</v>
      </c>
    </row>
    <row r="5" spans="1:17" ht="14.55" x14ac:dyDescent="0.35">
      <c r="A5" t="s">
        <v>133</v>
      </c>
      <c r="B5" t="s">
        <v>36</v>
      </c>
      <c r="C5" t="s">
        <v>58</v>
      </c>
      <c r="D5" t="s">
        <v>59</v>
      </c>
      <c r="E5" t="s">
        <v>55</v>
      </c>
      <c r="F5" t="s">
        <v>54</v>
      </c>
      <c r="G5" s="60">
        <v>35418.096831602852</v>
      </c>
      <c r="H5" s="60">
        <v>36340.778667478902</v>
      </c>
      <c r="I5" s="60">
        <v>37255.841292993719</v>
      </c>
      <c r="J5" s="60">
        <v>38129.716777860071</v>
      </c>
      <c r="K5" s="60">
        <v>39027.79961288943</v>
      </c>
      <c r="L5" s="60">
        <v>39886.81614869256</v>
      </c>
      <c r="M5" s="60">
        <v>40814.73185893464</v>
      </c>
      <c r="N5" s="60">
        <v>41710.947565692913</v>
      </c>
      <c r="O5" s="60">
        <v>42541.504317975036</v>
      </c>
      <c r="P5" s="60">
        <v>43439.918962519201</v>
      </c>
      <c r="Q5" s="60">
        <v>44224.525211524517</v>
      </c>
    </row>
    <row r="6" spans="1:17" ht="14.55" x14ac:dyDescent="0.35">
      <c r="A6" t="s">
        <v>134</v>
      </c>
      <c r="B6" t="s">
        <v>123</v>
      </c>
      <c r="C6" t="s">
        <v>60</v>
      </c>
      <c r="D6" t="s">
        <v>61</v>
      </c>
      <c r="E6" t="s">
        <v>126</v>
      </c>
      <c r="F6" t="s">
        <v>53</v>
      </c>
      <c r="G6" s="60">
        <v>59987.222492401816</v>
      </c>
      <c r="H6" s="60">
        <v>59910.991943170113</v>
      </c>
      <c r="I6" s="60">
        <v>59871.660360486378</v>
      </c>
      <c r="J6" s="60">
        <v>59920.791608729414</v>
      </c>
      <c r="K6" s="60">
        <v>60130.45092950495</v>
      </c>
      <c r="L6" s="60">
        <v>60490.991439848862</v>
      </c>
      <c r="M6" s="60">
        <v>61427.612282752882</v>
      </c>
      <c r="N6" s="60">
        <v>62423.536406873485</v>
      </c>
      <c r="O6" s="60">
        <v>63398.03085051915</v>
      </c>
      <c r="P6" s="60">
        <v>64085.749614453642</v>
      </c>
      <c r="Q6" s="60">
        <v>64472.692140405081</v>
      </c>
    </row>
    <row r="7" spans="1:17" ht="14.55" x14ac:dyDescent="0.35">
      <c r="A7" t="s">
        <v>135</v>
      </c>
      <c r="B7" t="s">
        <v>124</v>
      </c>
      <c r="C7" t="s">
        <v>60</v>
      </c>
      <c r="D7" t="s">
        <v>61</v>
      </c>
      <c r="E7" t="s">
        <v>126</v>
      </c>
      <c r="F7" t="s">
        <v>54</v>
      </c>
      <c r="G7" s="60">
        <v>60303.596132595543</v>
      </c>
      <c r="H7" s="60">
        <v>59912.20445376436</v>
      </c>
      <c r="I7" s="60">
        <v>59669.718222847005</v>
      </c>
      <c r="J7" s="60">
        <v>59323.669487796498</v>
      </c>
      <c r="K7" s="60">
        <v>59063.70890757181</v>
      </c>
      <c r="L7" s="60">
        <v>59037.506207326092</v>
      </c>
      <c r="M7" s="60">
        <v>59626.734193384895</v>
      </c>
      <c r="N7" s="60">
        <v>60293.039969213489</v>
      </c>
      <c r="O7" s="60">
        <v>60923.435338306626</v>
      </c>
      <c r="P7" s="60">
        <v>61446.046304462805</v>
      </c>
      <c r="Q7" s="60">
        <v>61732.344888150852</v>
      </c>
    </row>
    <row r="8" spans="1:17" ht="14.55" x14ac:dyDescent="0.35">
      <c r="A8" t="s">
        <v>136</v>
      </c>
      <c r="B8" t="s">
        <v>35</v>
      </c>
      <c r="C8" t="s">
        <v>60</v>
      </c>
      <c r="D8" t="s">
        <v>61</v>
      </c>
      <c r="E8" t="s">
        <v>55</v>
      </c>
      <c r="F8" t="s">
        <v>53</v>
      </c>
      <c r="G8" s="60">
        <v>67475.695717753493</v>
      </c>
      <c r="H8" s="60">
        <v>68664.321903633259</v>
      </c>
      <c r="I8" s="60">
        <v>69861.985866055024</v>
      </c>
      <c r="J8" s="60">
        <v>71087.657796977655</v>
      </c>
      <c r="K8" s="60">
        <v>72204.413394661155</v>
      </c>
      <c r="L8" s="60">
        <v>73368.69317117086</v>
      </c>
      <c r="M8" s="60">
        <v>74836.541261764854</v>
      </c>
      <c r="N8" s="60">
        <v>76299.643277872266</v>
      </c>
      <c r="O8" s="60">
        <v>77735.411776449313</v>
      </c>
      <c r="P8" s="60">
        <v>79136.510476404961</v>
      </c>
      <c r="Q8" s="60">
        <v>80240.540670531132</v>
      </c>
    </row>
    <row r="9" spans="1:17" ht="14.55" x14ac:dyDescent="0.35">
      <c r="A9" t="s">
        <v>137</v>
      </c>
      <c r="B9" t="s">
        <v>36</v>
      </c>
      <c r="C9" t="s">
        <v>60</v>
      </c>
      <c r="D9" t="s">
        <v>61</v>
      </c>
      <c r="E9" t="s">
        <v>55</v>
      </c>
      <c r="F9" t="s">
        <v>54</v>
      </c>
      <c r="G9" s="60">
        <v>72302.778380153468</v>
      </c>
      <c r="H9" s="60">
        <v>73692.884499631677</v>
      </c>
      <c r="I9" s="60">
        <v>75142.682345081208</v>
      </c>
      <c r="J9" s="60">
        <v>76588.618790739303</v>
      </c>
      <c r="K9" s="60">
        <v>78092.927766741195</v>
      </c>
      <c r="L9" s="60">
        <v>79477.007604322513</v>
      </c>
      <c r="M9" s="60">
        <v>81175.342315206217</v>
      </c>
      <c r="N9" s="60">
        <v>82775.263424489895</v>
      </c>
      <c r="O9" s="60">
        <v>84357.05181158577</v>
      </c>
      <c r="P9" s="60">
        <v>85829.544747123568</v>
      </c>
      <c r="Q9" s="60">
        <v>87008.914205971683</v>
      </c>
    </row>
    <row r="10" spans="1:17" ht="14.55" x14ac:dyDescent="0.35">
      <c r="A10" t="s">
        <v>138</v>
      </c>
      <c r="B10" t="s">
        <v>123</v>
      </c>
      <c r="C10" t="s">
        <v>62</v>
      </c>
      <c r="D10" t="s">
        <v>63</v>
      </c>
      <c r="E10" t="s">
        <v>126</v>
      </c>
      <c r="F10" t="s">
        <v>53</v>
      </c>
      <c r="G10" s="60">
        <v>33436.143224742875</v>
      </c>
      <c r="H10" s="60">
        <v>33136.708413477747</v>
      </c>
      <c r="I10" s="60">
        <v>32784.912999010608</v>
      </c>
      <c r="J10" s="60">
        <v>32606.004986682834</v>
      </c>
      <c r="K10" s="60">
        <v>32481.081463223571</v>
      </c>
      <c r="L10" s="60">
        <v>32402.240791832261</v>
      </c>
      <c r="M10" s="60">
        <v>32443.121903185172</v>
      </c>
      <c r="N10" s="60">
        <v>32588.773915344635</v>
      </c>
      <c r="O10" s="60">
        <v>32675.930639734212</v>
      </c>
      <c r="P10" s="60">
        <v>32780.883533894041</v>
      </c>
      <c r="Q10" s="60">
        <v>32908.779120840765</v>
      </c>
    </row>
    <row r="11" spans="1:17" ht="14.55" x14ac:dyDescent="0.35">
      <c r="A11" t="s">
        <v>139</v>
      </c>
      <c r="B11" t="s">
        <v>124</v>
      </c>
      <c r="C11" t="s">
        <v>62</v>
      </c>
      <c r="D11" t="s">
        <v>63</v>
      </c>
      <c r="E11" t="s">
        <v>126</v>
      </c>
      <c r="F11" t="s">
        <v>54</v>
      </c>
      <c r="G11" s="60">
        <v>34695.599759594174</v>
      </c>
      <c r="H11" s="60">
        <v>34291.581564815271</v>
      </c>
      <c r="I11" s="60">
        <v>33915.440289078215</v>
      </c>
      <c r="J11" s="60">
        <v>33527.369504243601</v>
      </c>
      <c r="K11" s="60">
        <v>33209.619842719425</v>
      </c>
      <c r="L11" s="60">
        <v>32999.674330230067</v>
      </c>
      <c r="M11" s="60">
        <v>32862.193153315435</v>
      </c>
      <c r="N11" s="60">
        <v>32878.650120173188</v>
      </c>
      <c r="O11" s="60">
        <v>32836.104046457724</v>
      </c>
      <c r="P11" s="60">
        <v>32825.414251284783</v>
      </c>
      <c r="Q11" s="60">
        <v>32853.444013098357</v>
      </c>
    </row>
    <row r="12" spans="1:17" ht="14.55" x14ac:dyDescent="0.35">
      <c r="A12" t="s">
        <v>140</v>
      </c>
      <c r="B12" t="s">
        <v>35</v>
      </c>
      <c r="C12" t="s">
        <v>62</v>
      </c>
      <c r="D12" t="s">
        <v>63</v>
      </c>
      <c r="E12" t="s">
        <v>55</v>
      </c>
      <c r="F12" t="s">
        <v>53</v>
      </c>
      <c r="G12" s="60">
        <v>44305.636020011196</v>
      </c>
      <c r="H12" s="60">
        <v>44543.97183187167</v>
      </c>
      <c r="I12" s="60">
        <v>44749.460045208514</v>
      </c>
      <c r="J12" s="60">
        <v>44917.178571439341</v>
      </c>
      <c r="K12" s="60">
        <v>45116.292395788165</v>
      </c>
      <c r="L12" s="60">
        <v>45329.444952972524</v>
      </c>
      <c r="M12" s="60">
        <v>45562.075233605108</v>
      </c>
      <c r="N12" s="60">
        <v>45747.85870061061</v>
      </c>
      <c r="O12" s="60">
        <v>45910.247184973705</v>
      </c>
      <c r="P12" s="60">
        <v>46027.328980023834</v>
      </c>
      <c r="Q12" s="60">
        <v>46154.426975970011</v>
      </c>
    </row>
    <row r="13" spans="1:17" ht="14.55" x14ac:dyDescent="0.35">
      <c r="A13" t="s">
        <v>141</v>
      </c>
      <c r="B13" t="s">
        <v>36</v>
      </c>
      <c r="C13" t="s">
        <v>62</v>
      </c>
      <c r="D13" t="s">
        <v>63</v>
      </c>
      <c r="E13" t="s">
        <v>55</v>
      </c>
      <c r="F13" t="s">
        <v>54</v>
      </c>
      <c r="G13" s="60">
        <v>47499.505919812495</v>
      </c>
      <c r="H13" s="60">
        <v>47854.585597923127</v>
      </c>
      <c r="I13" s="60">
        <v>48198.114907726587</v>
      </c>
      <c r="J13" s="60">
        <v>48585.926540985929</v>
      </c>
      <c r="K13" s="60">
        <v>48990.955577226821</v>
      </c>
      <c r="L13" s="60">
        <v>49321.239920053617</v>
      </c>
      <c r="M13" s="60">
        <v>49751.443001920452</v>
      </c>
      <c r="N13" s="60">
        <v>50084.349555112894</v>
      </c>
      <c r="O13" s="60">
        <v>50380.431135355888</v>
      </c>
      <c r="P13" s="60">
        <v>50667.608154518137</v>
      </c>
      <c r="Q13" s="60">
        <v>50915.49599016476</v>
      </c>
    </row>
    <row r="14" spans="1:17" ht="14.55" x14ac:dyDescent="0.35">
      <c r="A14" t="s">
        <v>142</v>
      </c>
      <c r="B14" t="s">
        <v>123</v>
      </c>
      <c r="C14" t="s">
        <v>64</v>
      </c>
      <c r="D14" t="s">
        <v>65</v>
      </c>
      <c r="E14" t="s">
        <v>126</v>
      </c>
      <c r="F14" t="s">
        <v>53</v>
      </c>
      <c r="G14" s="60">
        <v>60891.311248609782</v>
      </c>
      <c r="H14" s="60">
        <v>60934.089973809336</v>
      </c>
      <c r="I14" s="60">
        <v>60941.54217596216</v>
      </c>
      <c r="J14" s="60">
        <v>61101.049064344123</v>
      </c>
      <c r="K14" s="60">
        <v>61206.519657122473</v>
      </c>
      <c r="L14" s="60">
        <v>61394.012819606694</v>
      </c>
      <c r="M14" s="60">
        <v>61573.670380036972</v>
      </c>
      <c r="N14" s="60">
        <v>61812.488782416811</v>
      </c>
      <c r="O14" s="60">
        <v>62086.744031251073</v>
      </c>
      <c r="P14" s="60">
        <v>62328.818994860361</v>
      </c>
      <c r="Q14" s="60">
        <v>62651.5400330661</v>
      </c>
    </row>
    <row r="15" spans="1:17" ht="14.55" x14ac:dyDescent="0.35">
      <c r="A15" t="s">
        <v>143</v>
      </c>
      <c r="B15" t="s">
        <v>124</v>
      </c>
      <c r="C15" t="s">
        <v>64</v>
      </c>
      <c r="D15" t="s">
        <v>65</v>
      </c>
      <c r="E15" t="s">
        <v>126</v>
      </c>
      <c r="F15" t="s">
        <v>54</v>
      </c>
      <c r="G15" s="60">
        <v>55709.285632551466</v>
      </c>
      <c r="H15" s="60">
        <v>55424.082280232098</v>
      </c>
      <c r="I15" s="60">
        <v>55211.954807349073</v>
      </c>
      <c r="J15" s="60">
        <v>55010.981584948771</v>
      </c>
      <c r="K15" s="60">
        <v>54802.024926568214</v>
      </c>
      <c r="L15" s="60">
        <v>54750.332643248861</v>
      </c>
      <c r="M15" s="60">
        <v>54723.44827149943</v>
      </c>
      <c r="N15" s="60">
        <v>54769.654501605153</v>
      </c>
      <c r="O15" s="60">
        <v>54920.267736973932</v>
      </c>
      <c r="P15" s="60">
        <v>55039.162117820131</v>
      </c>
      <c r="Q15" s="60">
        <v>55282.592662292023</v>
      </c>
    </row>
    <row r="16" spans="1:17" ht="14.55" x14ac:dyDescent="0.35">
      <c r="A16" t="s">
        <v>144</v>
      </c>
      <c r="B16" t="s">
        <v>35</v>
      </c>
      <c r="C16" t="s">
        <v>64</v>
      </c>
      <c r="D16" t="s">
        <v>65</v>
      </c>
      <c r="E16" t="s">
        <v>55</v>
      </c>
      <c r="F16" t="s">
        <v>53</v>
      </c>
      <c r="G16" s="60">
        <v>57517.805654863361</v>
      </c>
      <c r="H16" s="60">
        <v>58549.85018189632</v>
      </c>
      <c r="I16" s="60">
        <v>59684.553399800599</v>
      </c>
      <c r="J16" s="60">
        <v>60750.423945781375</v>
      </c>
      <c r="K16" s="60">
        <v>61750.121586564761</v>
      </c>
      <c r="L16" s="60">
        <v>62710.897679854577</v>
      </c>
      <c r="M16" s="60">
        <v>63659.959395526283</v>
      </c>
      <c r="N16" s="60">
        <v>64467.954700833638</v>
      </c>
      <c r="O16" s="60">
        <v>65209.774228993345</v>
      </c>
      <c r="P16" s="60">
        <v>65909.33644977388</v>
      </c>
      <c r="Q16" s="60">
        <v>66619.566519426793</v>
      </c>
    </row>
    <row r="17" spans="1:17" ht="14.55" x14ac:dyDescent="0.35">
      <c r="A17" t="s">
        <v>145</v>
      </c>
      <c r="B17" t="s">
        <v>36</v>
      </c>
      <c r="C17" t="s">
        <v>64</v>
      </c>
      <c r="D17" t="s">
        <v>65</v>
      </c>
      <c r="E17" t="s">
        <v>55</v>
      </c>
      <c r="F17" t="s">
        <v>54</v>
      </c>
      <c r="G17" s="60">
        <v>57527.352103239209</v>
      </c>
      <c r="H17" s="60">
        <v>58345.390896349047</v>
      </c>
      <c r="I17" s="60">
        <v>59289.957389948162</v>
      </c>
      <c r="J17" s="60">
        <v>60177.665603805755</v>
      </c>
      <c r="K17" s="60">
        <v>61048.905210629797</v>
      </c>
      <c r="L17" s="60">
        <v>61901.65256835398</v>
      </c>
      <c r="M17" s="60">
        <v>62642.258910258148</v>
      </c>
      <c r="N17" s="60">
        <v>63310.707908400225</v>
      </c>
      <c r="O17" s="60">
        <v>63917.134692055173</v>
      </c>
      <c r="P17" s="60">
        <v>64447.427979718763</v>
      </c>
      <c r="Q17" s="60">
        <v>64815.421984719957</v>
      </c>
    </row>
    <row r="18" spans="1:17" ht="14.55" x14ac:dyDescent="0.35">
      <c r="A18" t="s">
        <v>146</v>
      </c>
      <c r="B18" t="s">
        <v>123</v>
      </c>
      <c r="C18" t="s">
        <v>66</v>
      </c>
      <c r="D18" t="s">
        <v>67</v>
      </c>
      <c r="E18" t="s">
        <v>126</v>
      </c>
      <c r="F18" t="s">
        <v>53</v>
      </c>
      <c r="G18" s="60">
        <v>41414.854163375952</v>
      </c>
      <c r="H18" s="60">
        <v>40723.529627427568</v>
      </c>
      <c r="I18" s="60">
        <v>40117.254295581777</v>
      </c>
      <c r="J18" s="60">
        <v>39696.161282858433</v>
      </c>
      <c r="K18" s="60">
        <v>39338.167462457335</v>
      </c>
      <c r="L18" s="60">
        <v>39097.23820329678</v>
      </c>
      <c r="M18" s="60">
        <v>38929.933170930301</v>
      </c>
      <c r="N18" s="60">
        <v>38921.061841976283</v>
      </c>
      <c r="O18" s="60">
        <v>38967.852872737763</v>
      </c>
      <c r="P18" s="60">
        <v>39018.051764696422</v>
      </c>
      <c r="Q18" s="60">
        <v>39114.36063914375</v>
      </c>
    </row>
    <row r="19" spans="1:17" ht="14.55" x14ac:dyDescent="0.35">
      <c r="A19" t="s">
        <v>147</v>
      </c>
      <c r="B19" t="s">
        <v>124</v>
      </c>
      <c r="C19" t="s">
        <v>66</v>
      </c>
      <c r="D19" t="s">
        <v>67</v>
      </c>
      <c r="E19" t="s">
        <v>126</v>
      </c>
      <c r="F19" t="s">
        <v>54</v>
      </c>
      <c r="G19" s="60">
        <v>42054.366718728525</v>
      </c>
      <c r="H19" s="60">
        <v>41251.491531698695</v>
      </c>
      <c r="I19" s="60">
        <v>40484.60670584163</v>
      </c>
      <c r="J19" s="60">
        <v>39959.63324706869</v>
      </c>
      <c r="K19" s="60">
        <v>39449.378616735128</v>
      </c>
      <c r="L19" s="60">
        <v>39162.166376765701</v>
      </c>
      <c r="M19" s="60">
        <v>39007.14342198646</v>
      </c>
      <c r="N19" s="60">
        <v>38922.232979539498</v>
      </c>
      <c r="O19" s="60">
        <v>38761.266937961671</v>
      </c>
      <c r="P19" s="60">
        <v>38668.462539039348</v>
      </c>
      <c r="Q19" s="60">
        <v>38611.682306231392</v>
      </c>
    </row>
    <row r="20" spans="1:17" ht="14.55" x14ac:dyDescent="0.35">
      <c r="A20" t="s">
        <v>148</v>
      </c>
      <c r="B20" t="s">
        <v>35</v>
      </c>
      <c r="C20" t="s">
        <v>66</v>
      </c>
      <c r="D20" t="s">
        <v>67</v>
      </c>
      <c r="E20" t="s">
        <v>55</v>
      </c>
      <c r="F20" t="s">
        <v>53</v>
      </c>
      <c r="G20" s="60">
        <v>63486.005761800239</v>
      </c>
      <c r="H20" s="60">
        <v>64280.026241371925</v>
      </c>
      <c r="I20" s="60">
        <v>65129.374391149075</v>
      </c>
      <c r="J20" s="60">
        <v>65887.125745382524</v>
      </c>
      <c r="K20" s="60">
        <v>66649.926774241962</v>
      </c>
      <c r="L20" s="60">
        <v>67326.356932891693</v>
      </c>
      <c r="M20" s="60">
        <v>68088.470418968573</v>
      </c>
      <c r="N20" s="60">
        <v>68758.286361431397</v>
      </c>
      <c r="O20" s="60">
        <v>69379.744548622635</v>
      </c>
      <c r="P20" s="60">
        <v>69909.098015320007</v>
      </c>
      <c r="Q20" s="60">
        <v>70438.568258352549</v>
      </c>
    </row>
    <row r="21" spans="1:17" ht="14.55" x14ac:dyDescent="0.35">
      <c r="A21" t="s">
        <v>149</v>
      </c>
      <c r="B21" t="s">
        <v>36</v>
      </c>
      <c r="C21" t="s">
        <v>66</v>
      </c>
      <c r="D21" t="s">
        <v>67</v>
      </c>
      <c r="E21" t="s">
        <v>55</v>
      </c>
      <c r="F21" t="s">
        <v>54</v>
      </c>
      <c r="G21" s="60">
        <v>67215.307385018212</v>
      </c>
      <c r="H21" s="60">
        <v>67798.128214479904</v>
      </c>
      <c r="I21" s="60">
        <v>68441.026902264668</v>
      </c>
      <c r="J21" s="60">
        <v>69004.577396104825</v>
      </c>
      <c r="K21" s="60">
        <v>69520.29385293556</v>
      </c>
      <c r="L21" s="60">
        <v>69978.773305929193</v>
      </c>
      <c r="M21" s="60">
        <v>70510.269673181116</v>
      </c>
      <c r="N21" s="60">
        <v>71032.228868413935</v>
      </c>
      <c r="O21" s="60">
        <v>71427.444225697749</v>
      </c>
      <c r="P21" s="60">
        <v>71866.314814378784</v>
      </c>
      <c r="Q21" s="60">
        <v>72242.893687170115</v>
      </c>
    </row>
    <row r="22" spans="1:17" ht="14.55" x14ac:dyDescent="0.35">
      <c r="A22" t="s">
        <v>150</v>
      </c>
      <c r="B22" t="s">
        <v>123</v>
      </c>
      <c r="C22" t="s">
        <v>68</v>
      </c>
      <c r="D22" t="s">
        <v>69</v>
      </c>
      <c r="E22" t="s">
        <v>126</v>
      </c>
      <c r="F22" t="s">
        <v>53</v>
      </c>
      <c r="G22" s="60">
        <v>48626.784873512319</v>
      </c>
      <c r="H22" s="60">
        <v>48437.352514745064</v>
      </c>
      <c r="I22" s="60">
        <v>48233.380341138982</v>
      </c>
      <c r="J22" s="60">
        <v>48173.969650228581</v>
      </c>
      <c r="K22" s="60">
        <v>48188.714176799484</v>
      </c>
      <c r="L22" s="60">
        <v>48223.852456270171</v>
      </c>
      <c r="M22" s="60">
        <v>48132.887586866724</v>
      </c>
      <c r="N22" s="60">
        <v>48140.024712436978</v>
      </c>
      <c r="O22" s="60">
        <v>48112.456282171726</v>
      </c>
      <c r="P22" s="60">
        <v>48115.438146556342</v>
      </c>
      <c r="Q22" s="60">
        <v>48155.679724067828</v>
      </c>
    </row>
    <row r="23" spans="1:17" ht="14.55" x14ac:dyDescent="0.35">
      <c r="A23" t="s">
        <v>151</v>
      </c>
      <c r="B23" t="s">
        <v>124</v>
      </c>
      <c r="C23" t="s">
        <v>68</v>
      </c>
      <c r="D23" t="s">
        <v>69</v>
      </c>
      <c r="E23" t="s">
        <v>126</v>
      </c>
      <c r="F23" t="s">
        <v>54</v>
      </c>
      <c r="G23" s="60">
        <v>49321.372754457938</v>
      </c>
      <c r="H23" s="60">
        <v>48961.462165241297</v>
      </c>
      <c r="I23" s="60">
        <v>48682.645872370478</v>
      </c>
      <c r="J23" s="60">
        <v>48542.51028926445</v>
      </c>
      <c r="K23" s="60">
        <v>48334.361366631223</v>
      </c>
      <c r="L23" s="60">
        <v>48194.424881882747</v>
      </c>
      <c r="M23" s="60">
        <v>47903.283466741559</v>
      </c>
      <c r="N23" s="60">
        <v>47708.381404507745</v>
      </c>
      <c r="O23" s="60">
        <v>47592.526241526793</v>
      </c>
      <c r="P23" s="60">
        <v>47501.798010881401</v>
      </c>
      <c r="Q23" s="60">
        <v>47474.630222502012</v>
      </c>
    </row>
    <row r="24" spans="1:17" ht="14.55" x14ac:dyDescent="0.35">
      <c r="A24" t="s">
        <v>152</v>
      </c>
      <c r="B24" t="s">
        <v>35</v>
      </c>
      <c r="C24" t="s">
        <v>68</v>
      </c>
      <c r="D24" t="s">
        <v>69</v>
      </c>
      <c r="E24" t="s">
        <v>55</v>
      </c>
      <c r="F24" t="s">
        <v>53</v>
      </c>
      <c r="G24" s="60">
        <v>40576.393292579021</v>
      </c>
      <c r="H24" s="60">
        <v>41372.55601730691</v>
      </c>
      <c r="I24" s="60">
        <v>42130.959928467222</v>
      </c>
      <c r="J24" s="60">
        <v>42779.99027736381</v>
      </c>
      <c r="K24" s="60">
        <v>43357.361672931082</v>
      </c>
      <c r="L24" s="60">
        <v>43930.266020812014</v>
      </c>
      <c r="M24" s="60">
        <v>44443.682645820074</v>
      </c>
      <c r="N24" s="60">
        <v>44878.902503421938</v>
      </c>
      <c r="O24" s="60">
        <v>45288.318110560263</v>
      </c>
      <c r="P24" s="60">
        <v>45680.249992257632</v>
      </c>
      <c r="Q24" s="60">
        <v>46042.739111106523</v>
      </c>
    </row>
    <row r="25" spans="1:17" ht="14.55" x14ac:dyDescent="0.35">
      <c r="A25" t="s">
        <v>153</v>
      </c>
      <c r="B25" t="s">
        <v>36</v>
      </c>
      <c r="C25" t="s">
        <v>68</v>
      </c>
      <c r="D25" t="s">
        <v>69</v>
      </c>
      <c r="E25" t="s">
        <v>55</v>
      </c>
      <c r="F25" t="s">
        <v>54</v>
      </c>
      <c r="G25" s="60">
        <v>40910.963896634872</v>
      </c>
      <c r="H25" s="60">
        <v>41667.947070209368</v>
      </c>
      <c r="I25" s="60">
        <v>42534.994395112575</v>
      </c>
      <c r="J25" s="60">
        <v>43318.731779583897</v>
      </c>
      <c r="K25" s="60">
        <v>44113.006711010879</v>
      </c>
      <c r="L25" s="60">
        <v>44832.684441985752</v>
      </c>
      <c r="M25" s="60">
        <v>45528.93977275939</v>
      </c>
      <c r="N25" s="60">
        <v>46152.67136831821</v>
      </c>
      <c r="O25" s="60">
        <v>46765.026015914606</v>
      </c>
      <c r="P25" s="60">
        <v>47315.366256946385</v>
      </c>
      <c r="Q25" s="60">
        <v>47799.493634053491</v>
      </c>
    </row>
    <row r="26" spans="1:17" ht="14.55" x14ac:dyDescent="0.35">
      <c r="A26" t="s">
        <v>154</v>
      </c>
      <c r="B26" t="s">
        <v>123</v>
      </c>
      <c r="C26" t="s">
        <v>56</v>
      </c>
      <c r="D26" t="s">
        <v>57</v>
      </c>
      <c r="E26" t="s">
        <v>126</v>
      </c>
      <c r="F26" t="s">
        <v>53</v>
      </c>
      <c r="G26" s="60">
        <v>1634.6180445970626</v>
      </c>
      <c r="H26" s="60">
        <v>1653.7979553440123</v>
      </c>
      <c r="I26" s="60">
        <v>1664.0382443984777</v>
      </c>
      <c r="J26" s="60">
        <v>1678.1450869360103</v>
      </c>
      <c r="K26" s="60">
        <v>1689.4583477063557</v>
      </c>
      <c r="L26" s="60">
        <v>1698.2694735486116</v>
      </c>
      <c r="M26" s="60">
        <v>1699.9026389393325</v>
      </c>
      <c r="N26" s="60">
        <v>1702.5314699932808</v>
      </c>
      <c r="O26" s="60">
        <v>1699.5371355490956</v>
      </c>
      <c r="P26" s="60">
        <v>1697.5272832229984</v>
      </c>
      <c r="Q26" s="60">
        <v>1698.3115470506998</v>
      </c>
    </row>
    <row r="27" spans="1:17" ht="14.55" x14ac:dyDescent="0.35">
      <c r="A27" t="s">
        <v>155</v>
      </c>
      <c r="B27" t="s">
        <v>124</v>
      </c>
      <c r="C27" t="s">
        <v>56</v>
      </c>
      <c r="D27" t="s">
        <v>57</v>
      </c>
      <c r="E27" t="s">
        <v>126</v>
      </c>
      <c r="F27" t="s">
        <v>54</v>
      </c>
      <c r="G27" s="60">
        <v>1179.5801649567441</v>
      </c>
      <c r="H27" s="60">
        <v>1184.2932769595573</v>
      </c>
      <c r="I27" s="60">
        <v>1196.3559693790612</v>
      </c>
      <c r="J27" s="60">
        <v>1206.8583885075245</v>
      </c>
      <c r="K27" s="60">
        <v>1214.5826070656547</v>
      </c>
      <c r="L27" s="60">
        <v>1212.6151944471555</v>
      </c>
      <c r="M27" s="60">
        <v>1210.3126476216496</v>
      </c>
      <c r="N27" s="60">
        <v>1209.8336382159796</v>
      </c>
      <c r="O27" s="60">
        <v>1214.1976315584993</v>
      </c>
      <c r="P27" s="60">
        <v>1215.9613680996388</v>
      </c>
      <c r="Q27" s="60">
        <v>1218.6943024447189</v>
      </c>
    </row>
    <row r="28" spans="1:17" ht="14.55" x14ac:dyDescent="0.35">
      <c r="A28" t="s">
        <v>156</v>
      </c>
      <c r="B28" t="s">
        <v>35</v>
      </c>
      <c r="C28" t="s">
        <v>56</v>
      </c>
      <c r="D28" t="s">
        <v>57</v>
      </c>
      <c r="E28" t="s">
        <v>55</v>
      </c>
      <c r="F28" t="s">
        <v>53</v>
      </c>
      <c r="G28" s="60">
        <v>2076.102786378664</v>
      </c>
      <c r="H28" s="60">
        <v>2137.7796147532467</v>
      </c>
      <c r="I28" s="60">
        <v>2200.792636767721</v>
      </c>
      <c r="J28" s="60">
        <v>2257.5962944111134</v>
      </c>
      <c r="K28" s="60">
        <v>2312.0818985967044</v>
      </c>
      <c r="L28" s="60">
        <v>2362.4780247026256</v>
      </c>
      <c r="M28" s="60">
        <v>2410.1723632315593</v>
      </c>
      <c r="N28" s="60">
        <v>2455.4901687509155</v>
      </c>
      <c r="O28" s="60">
        <v>2496.309712713522</v>
      </c>
      <c r="P28" s="60">
        <v>2524.6516185446831</v>
      </c>
      <c r="Q28" s="60">
        <v>2554.2422055987454</v>
      </c>
    </row>
    <row r="29" spans="1:17" ht="14.55" x14ac:dyDescent="0.35">
      <c r="A29" t="s">
        <v>157</v>
      </c>
      <c r="B29" t="s">
        <v>36</v>
      </c>
      <c r="C29" t="s">
        <v>56</v>
      </c>
      <c r="D29" t="s">
        <v>57</v>
      </c>
      <c r="E29" t="s">
        <v>55</v>
      </c>
      <c r="F29" t="s">
        <v>54</v>
      </c>
      <c r="G29" s="60">
        <v>1468.0542943668524</v>
      </c>
      <c r="H29" s="60">
        <v>1500.8454839071999</v>
      </c>
      <c r="I29" s="60">
        <v>1543.3892354151722</v>
      </c>
      <c r="J29" s="60">
        <v>1585.2026164135086</v>
      </c>
      <c r="K29" s="60">
        <v>1623.1126020364518</v>
      </c>
      <c r="L29" s="60">
        <v>1656.6742164765155</v>
      </c>
      <c r="M29" s="60">
        <v>1678.462414103991</v>
      </c>
      <c r="N29" s="60">
        <v>1706.2162544095634</v>
      </c>
      <c r="O29" s="60">
        <v>1740.6331982470388</v>
      </c>
      <c r="P29" s="60">
        <v>1771.8037857960458</v>
      </c>
      <c r="Q29" s="60">
        <v>1799.0899462496311</v>
      </c>
    </row>
    <row r="30" spans="1:17" ht="14.55" x14ac:dyDescent="0.35">
      <c r="A30" t="s">
        <v>158</v>
      </c>
      <c r="B30" t="s">
        <v>123</v>
      </c>
      <c r="C30" t="s">
        <v>70</v>
      </c>
      <c r="D30" t="s">
        <v>47</v>
      </c>
      <c r="E30" t="s">
        <v>126</v>
      </c>
      <c r="F30" t="s">
        <v>53</v>
      </c>
      <c r="G30" s="60">
        <v>56190.573840164958</v>
      </c>
      <c r="H30" s="60">
        <v>55646.542467233645</v>
      </c>
      <c r="I30" s="60">
        <v>55197.534017698337</v>
      </c>
      <c r="J30" s="60">
        <v>54886.749896994894</v>
      </c>
      <c r="K30" s="60">
        <v>54738.264014232198</v>
      </c>
      <c r="L30" s="60">
        <v>54754.729777666573</v>
      </c>
      <c r="M30" s="60">
        <v>55110.946573853384</v>
      </c>
      <c r="N30" s="60">
        <v>55481.317434146789</v>
      </c>
      <c r="O30" s="60">
        <v>55863.574667191038</v>
      </c>
      <c r="P30" s="60">
        <v>56222.230462000734</v>
      </c>
      <c r="Q30" s="60">
        <v>56657.415574134691</v>
      </c>
    </row>
    <row r="31" spans="1:17" ht="14.55" x14ac:dyDescent="0.35">
      <c r="A31" t="s">
        <v>159</v>
      </c>
      <c r="B31" t="s">
        <v>124</v>
      </c>
      <c r="C31" t="s">
        <v>70</v>
      </c>
      <c r="D31" t="s">
        <v>47</v>
      </c>
      <c r="E31" t="s">
        <v>126</v>
      </c>
      <c r="F31" t="s">
        <v>54</v>
      </c>
      <c r="G31" s="60">
        <v>57030.511072718444</v>
      </c>
      <c r="H31" s="60">
        <v>56238.654937613399</v>
      </c>
      <c r="I31" s="60">
        <v>55545.338626947414</v>
      </c>
      <c r="J31" s="60">
        <v>54879.20420455993</v>
      </c>
      <c r="K31" s="60">
        <v>54444.268059189402</v>
      </c>
      <c r="L31" s="60">
        <v>54233.088090222809</v>
      </c>
      <c r="M31" s="60">
        <v>54300.070070631657</v>
      </c>
      <c r="N31" s="60">
        <v>54505.210842477441</v>
      </c>
      <c r="O31" s="60">
        <v>54708.413120448742</v>
      </c>
      <c r="P31" s="60">
        <v>54892.656940014254</v>
      </c>
      <c r="Q31" s="60">
        <v>55190.9512517685</v>
      </c>
    </row>
    <row r="32" spans="1:17" ht="14.55" x14ac:dyDescent="0.35">
      <c r="A32" t="s">
        <v>160</v>
      </c>
      <c r="B32" t="s">
        <v>35</v>
      </c>
      <c r="C32" t="s">
        <v>70</v>
      </c>
      <c r="D32" t="s">
        <v>47</v>
      </c>
      <c r="E32" t="s">
        <v>55</v>
      </c>
      <c r="F32" t="s">
        <v>53</v>
      </c>
      <c r="G32" s="60">
        <v>70797.505191890697</v>
      </c>
      <c r="H32" s="60">
        <v>71831.369678894276</v>
      </c>
      <c r="I32" s="60">
        <v>72941.541948084967</v>
      </c>
      <c r="J32" s="60">
        <v>73943.079549794988</v>
      </c>
      <c r="K32" s="60">
        <v>74857.369969713502</v>
      </c>
      <c r="L32" s="60">
        <v>75710.898017248895</v>
      </c>
      <c r="M32" s="60">
        <v>76758.521198699018</v>
      </c>
      <c r="N32" s="60">
        <v>77794.276455727682</v>
      </c>
      <c r="O32" s="60">
        <v>78728.63102448413</v>
      </c>
      <c r="P32" s="60">
        <v>79701.557059788101</v>
      </c>
      <c r="Q32" s="60">
        <v>80580.01409790873</v>
      </c>
    </row>
    <row r="33" spans="1:17" x14ac:dyDescent="0.3">
      <c r="A33" t="s">
        <v>161</v>
      </c>
      <c r="B33" t="s">
        <v>36</v>
      </c>
      <c r="C33" t="s">
        <v>70</v>
      </c>
      <c r="D33" t="s">
        <v>47</v>
      </c>
      <c r="E33" t="s">
        <v>55</v>
      </c>
      <c r="F33" t="s">
        <v>54</v>
      </c>
      <c r="G33" s="60">
        <v>75312.358583411828</v>
      </c>
      <c r="H33" s="60">
        <v>76422.273455139744</v>
      </c>
      <c r="I33" s="60">
        <v>77456.886034073032</v>
      </c>
      <c r="J33" s="60">
        <v>78471.663152533234</v>
      </c>
      <c r="K33" s="60">
        <v>79441.316581980747</v>
      </c>
      <c r="L33" s="60">
        <v>80239.734325871381</v>
      </c>
      <c r="M33" s="60">
        <v>81154.206261491694</v>
      </c>
      <c r="N33" s="60">
        <v>82036.959321768329</v>
      </c>
      <c r="O33" s="60">
        <v>82924.230597173038</v>
      </c>
      <c r="P33" s="60">
        <v>83828.399765053255</v>
      </c>
      <c r="Q33" s="60">
        <v>84565.950270922753</v>
      </c>
    </row>
    <row r="34" spans="1:17" x14ac:dyDescent="0.3">
      <c r="A34" t="s">
        <v>162</v>
      </c>
      <c r="B34" t="s">
        <v>123</v>
      </c>
      <c r="C34" t="s">
        <v>71</v>
      </c>
      <c r="D34" t="s">
        <v>32</v>
      </c>
      <c r="E34" t="s">
        <v>126</v>
      </c>
      <c r="F34" t="s">
        <v>53</v>
      </c>
      <c r="G34" s="60">
        <v>58947.262776061667</v>
      </c>
      <c r="H34" s="60">
        <v>58842.734178611543</v>
      </c>
      <c r="I34" s="60">
        <v>58853.141231544127</v>
      </c>
      <c r="J34" s="60">
        <v>58933.825491047421</v>
      </c>
      <c r="K34" s="60">
        <v>59167.161529091863</v>
      </c>
      <c r="L34" s="60">
        <v>59508.753105451768</v>
      </c>
      <c r="M34" s="60">
        <v>59882.99580027051</v>
      </c>
      <c r="N34" s="60">
        <v>60363.861257032506</v>
      </c>
      <c r="O34" s="60">
        <v>60850.450332990295</v>
      </c>
      <c r="P34" s="60">
        <v>61240.541924935038</v>
      </c>
      <c r="Q34" s="60">
        <v>61549.270592000445</v>
      </c>
    </row>
    <row r="35" spans="1:17" x14ac:dyDescent="0.3">
      <c r="A35" t="s">
        <v>163</v>
      </c>
      <c r="B35" t="s">
        <v>124</v>
      </c>
      <c r="C35" t="s">
        <v>71</v>
      </c>
      <c r="D35" t="s">
        <v>32</v>
      </c>
      <c r="E35" t="s">
        <v>126</v>
      </c>
      <c r="F35" t="s">
        <v>54</v>
      </c>
      <c r="G35" s="60">
        <v>54358.998056674049</v>
      </c>
      <c r="H35" s="60">
        <v>53787.622764471918</v>
      </c>
      <c r="I35" s="60">
        <v>53301.675151716438</v>
      </c>
      <c r="J35" s="60">
        <v>52949.857454721052</v>
      </c>
      <c r="K35" s="60">
        <v>52835.643483007625</v>
      </c>
      <c r="L35" s="60">
        <v>52841.467608896884</v>
      </c>
      <c r="M35" s="60">
        <v>52971.711961897992</v>
      </c>
      <c r="N35" s="60">
        <v>53254.737503543016</v>
      </c>
      <c r="O35" s="60">
        <v>53496.335176712251</v>
      </c>
      <c r="P35" s="60">
        <v>53624.025664772678</v>
      </c>
      <c r="Q35" s="60">
        <v>53788.677965240124</v>
      </c>
    </row>
    <row r="36" spans="1:17" x14ac:dyDescent="0.3">
      <c r="A36" t="s">
        <v>164</v>
      </c>
      <c r="B36" t="s">
        <v>35</v>
      </c>
      <c r="C36" t="s">
        <v>71</v>
      </c>
      <c r="D36" t="s">
        <v>32</v>
      </c>
      <c r="E36" t="s">
        <v>55</v>
      </c>
      <c r="F36" t="s">
        <v>53</v>
      </c>
      <c r="G36" s="60">
        <v>64766.333967210572</v>
      </c>
      <c r="H36" s="60">
        <v>65652.061909767624</v>
      </c>
      <c r="I36" s="60">
        <v>66500.870613872641</v>
      </c>
      <c r="J36" s="60">
        <v>67275.544726969267</v>
      </c>
      <c r="K36" s="60">
        <v>67979.746666787993</v>
      </c>
      <c r="L36" s="60">
        <v>68609.16132539825</v>
      </c>
      <c r="M36" s="60">
        <v>69299.020413357182</v>
      </c>
      <c r="N36" s="60">
        <v>69956.848728812474</v>
      </c>
      <c r="O36" s="60">
        <v>70621.587456323192</v>
      </c>
      <c r="P36" s="60">
        <v>71254.696271472902</v>
      </c>
      <c r="Q36" s="60">
        <v>71852.56237023088</v>
      </c>
    </row>
    <row r="37" spans="1:17" x14ac:dyDescent="0.3">
      <c r="A37" t="s">
        <v>165</v>
      </c>
      <c r="B37" t="s">
        <v>36</v>
      </c>
      <c r="C37" t="s">
        <v>71</v>
      </c>
      <c r="D37" t="s">
        <v>32</v>
      </c>
      <c r="E37" t="s">
        <v>55</v>
      </c>
      <c r="F37" t="s">
        <v>54</v>
      </c>
      <c r="G37" s="60">
        <v>64781.636882927858</v>
      </c>
      <c r="H37" s="60">
        <v>65860.301594750359</v>
      </c>
      <c r="I37" s="60">
        <v>66860.418203119159</v>
      </c>
      <c r="J37" s="60">
        <v>67654.415769132494</v>
      </c>
      <c r="K37" s="60">
        <v>68318.320279537264</v>
      </c>
      <c r="L37" s="60">
        <v>68934.992060860066</v>
      </c>
      <c r="M37" s="60">
        <v>69561.336986400449</v>
      </c>
      <c r="N37" s="60">
        <v>70162.852567616384</v>
      </c>
      <c r="O37" s="60">
        <v>70723.414700994806</v>
      </c>
      <c r="P37" s="60">
        <v>71254.525509613188</v>
      </c>
      <c r="Q37" s="60">
        <v>71751.938259051036</v>
      </c>
    </row>
    <row r="38" spans="1:17" x14ac:dyDescent="0.3">
      <c r="A38" t="s">
        <v>166</v>
      </c>
      <c r="B38" t="s">
        <v>123</v>
      </c>
      <c r="C38" t="s">
        <v>72</v>
      </c>
      <c r="D38" t="s">
        <v>73</v>
      </c>
      <c r="E38" t="s">
        <v>126</v>
      </c>
      <c r="F38" t="s">
        <v>53</v>
      </c>
      <c r="G38" s="60">
        <v>50568.30754639423</v>
      </c>
      <c r="H38" s="60">
        <v>50220.644436558956</v>
      </c>
      <c r="I38" s="60">
        <v>49963.532573758821</v>
      </c>
      <c r="J38" s="60">
        <v>49794.81724106575</v>
      </c>
      <c r="K38" s="60">
        <v>49732.444162571803</v>
      </c>
      <c r="L38" s="60">
        <v>49780.057385878958</v>
      </c>
      <c r="M38" s="60">
        <v>49806.105703461581</v>
      </c>
      <c r="N38" s="60">
        <v>49953.187490977682</v>
      </c>
      <c r="O38" s="60">
        <v>50121.779473672817</v>
      </c>
      <c r="P38" s="60">
        <v>50252.643592154614</v>
      </c>
      <c r="Q38" s="60">
        <v>50379.787544471968</v>
      </c>
    </row>
    <row r="39" spans="1:17" x14ac:dyDescent="0.3">
      <c r="A39" t="s">
        <v>167</v>
      </c>
      <c r="B39" t="s">
        <v>124</v>
      </c>
      <c r="C39" t="s">
        <v>72</v>
      </c>
      <c r="D39" t="s">
        <v>73</v>
      </c>
      <c r="E39" t="s">
        <v>126</v>
      </c>
      <c r="F39" t="s">
        <v>54</v>
      </c>
      <c r="G39" s="60">
        <v>53070.669019422763</v>
      </c>
      <c r="H39" s="60">
        <v>52692.481300886255</v>
      </c>
      <c r="I39" s="60">
        <v>52271.321909518607</v>
      </c>
      <c r="J39" s="60">
        <v>51851.639142432759</v>
      </c>
      <c r="K39" s="60">
        <v>51461.053319947139</v>
      </c>
      <c r="L39" s="60">
        <v>51284.49139346509</v>
      </c>
      <c r="M39" s="60">
        <v>51072.514263309888</v>
      </c>
      <c r="N39" s="60">
        <v>50985.008282650735</v>
      </c>
      <c r="O39" s="60">
        <v>50922.774242520332</v>
      </c>
      <c r="P39" s="60">
        <v>50868.572377198463</v>
      </c>
      <c r="Q39" s="60">
        <v>50901.541684034084</v>
      </c>
    </row>
    <row r="40" spans="1:17" x14ac:dyDescent="0.3">
      <c r="A40" t="s">
        <v>168</v>
      </c>
      <c r="B40" t="s">
        <v>35</v>
      </c>
      <c r="C40" t="s">
        <v>72</v>
      </c>
      <c r="D40" t="s">
        <v>73</v>
      </c>
      <c r="E40" t="s">
        <v>55</v>
      </c>
      <c r="F40" t="s">
        <v>53</v>
      </c>
      <c r="G40" s="60">
        <v>57433.615468187141</v>
      </c>
      <c r="H40" s="60">
        <v>57992.81978601942</v>
      </c>
      <c r="I40" s="60">
        <v>58620.744859741026</v>
      </c>
      <c r="J40" s="60">
        <v>59231.4473504778</v>
      </c>
      <c r="K40" s="60">
        <v>59813.967875133349</v>
      </c>
      <c r="L40" s="60">
        <v>60370.220073195196</v>
      </c>
      <c r="M40" s="60">
        <v>60965.293909924731</v>
      </c>
      <c r="N40" s="60">
        <v>61464.696647678349</v>
      </c>
      <c r="O40" s="60">
        <v>61930.950559794401</v>
      </c>
      <c r="P40" s="60">
        <v>62398.901339687029</v>
      </c>
      <c r="Q40" s="60">
        <v>62818.089623807777</v>
      </c>
    </row>
    <row r="41" spans="1:17" x14ac:dyDescent="0.3">
      <c r="A41" t="s">
        <v>169</v>
      </c>
      <c r="B41" t="s">
        <v>36</v>
      </c>
      <c r="C41" t="s">
        <v>72</v>
      </c>
      <c r="D41" t="s">
        <v>73</v>
      </c>
      <c r="E41" t="s">
        <v>55</v>
      </c>
      <c r="F41" t="s">
        <v>54</v>
      </c>
      <c r="G41" s="60">
        <v>62322.535671474499</v>
      </c>
      <c r="H41" s="60">
        <v>62967.760174909272</v>
      </c>
      <c r="I41" s="60">
        <v>63691.175300236973</v>
      </c>
      <c r="J41" s="60">
        <v>64402.033258355797</v>
      </c>
      <c r="K41" s="60">
        <v>65180.374617957437</v>
      </c>
      <c r="L41" s="60">
        <v>65812.857419864798</v>
      </c>
      <c r="M41" s="60">
        <v>66549.981425510618</v>
      </c>
      <c r="N41" s="60">
        <v>67223.468283924405</v>
      </c>
      <c r="O41" s="60">
        <v>67818.424624640189</v>
      </c>
      <c r="P41" s="60">
        <v>68405.671774534829</v>
      </c>
      <c r="Q41" s="60">
        <v>68906.97758441628</v>
      </c>
    </row>
    <row r="42" spans="1:17" x14ac:dyDescent="0.3">
      <c r="A42" t="s">
        <v>170</v>
      </c>
      <c r="B42" t="s">
        <v>123</v>
      </c>
      <c r="C42" t="s">
        <v>74</v>
      </c>
      <c r="D42" t="s">
        <v>75</v>
      </c>
      <c r="E42" t="s">
        <v>126</v>
      </c>
      <c r="F42" t="s">
        <v>53</v>
      </c>
      <c r="G42" s="60">
        <v>47440.571760022947</v>
      </c>
      <c r="H42" s="60">
        <v>47403.98372411172</v>
      </c>
      <c r="I42" s="60">
        <v>47609.010000198592</v>
      </c>
      <c r="J42" s="60">
        <v>48323.684099014936</v>
      </c>
      <c r="K42" s="60">
        <v>49056.872094268969</v>
      </c>
      <c r="L42" s="60">
        <v>49812.750385021543</v>
      </c>
      <c r="M42" s="60">
        <v>50418.561062368033</v>
      </c>
      <c r="N42" s="60">
        <v>51130.140803938346</v>
      </c>
      <c r="O42" s="60">
        <v>51753.212014668199</v>
      </c>
      <c r="P42" s="60">
        <v>52220.671219304626</v>
      </c>
      <c r="Q42" s="60">
        <v>52700.020559701014</v>
      </c>
    </row>
    <row r="43" spans="1:17" x14ac:dyDescent="0.3">
      <c r="A43" t="s">
        <v>171</v>
      </c>
      <c r="B43" t="s">
        <v>124</v>
      </c>
      <c r="C43" t="s">
        <v>74</v>
      </c>
      <c r="D43" t="s">
        <v>75</v>
      </c>
      <c r="E43" t="s">
        <v>126</v>
      </c>
      <c r="F43" t="s">
        <v>54</v>
      </c>
      <c r="G43" s="60">
        <v>46296.567625998599</v>
      </c>
      <c r="H43" s="60">
        <v>46212.904358833657</v>
      </c>
      <c r="I43" s="60">
        <v>46224.366538143564</v>
      </c>
      <c r="J43" s="60">
        <v>46628.884720973925</v>
      </c>
      <c r="K43" s="60">
        <v>47117.597757873737</v>
      </c>
      <c r="L43" s="60">
        <v>47759.314501696521</v>
      </c>
      <c r="M43" s="60">
        <v>48154.399437884924</v>
      </c>
      <c r="N43" s="60">
        <v>48650.6835878852</v>
      </c>
      <c r="O43" s="60">
        <v>49109.816467626508</v>
      </c>
      <c r="P43" s="60">
        <v>49503.478523551603</v>
      </c>
      <c r="Q43" s="60">
        <v>49874.208589887443</v>
      </c>
    </row>
    <row r="44" spans="1:17" x14ac:dyDescent="0.3">
      <c r="A44" t="s">
        <v>172</v>
      </c>
      <c r="B44" t="s">
        <v>35</v>
      </c>
      <c r="C44" t="s">
        <v>74</v>
      </c>
      <c r="D44" t="s">
        <v>75</v>
      </c>
      <c r="E44" t="s">
        <v>55</v>
      </c>
      <c r="F44" t="s">
        <v>53</v>
      </c>
      <c r="G44" s="60">
        <v>49002.391858728348</v>
      </c>
      <c r="H44" s="60">
        <v>50217.33850211258</v>
      </c>
      <c r="I44" s="60">
        <v>51434.400903924376</v>
      </c>
      <c r="J44" s="60">
        <v>52661.470886927083</v>
      </c>
      <c r="K44" s="60">
        <v>53886.100007525529</v>
      </c>
      <c r="L44" s="60">
        <v>55090.590293397763</v>
      </c>
      <c r="M44" s="60">
        <v>56132.561082314198</v>
      </c>
      <c r="N44" s="60">
        <v>57234.671451503491</v>
      </c>
      <c r="O44" s="60">
        <v>58307.250013426179</v>
      </c>
      <c r="P44" s="60">
        <v>59419.641202630773</v>
      </c>
      <c r="Q44" s="60">
        <v>60520.321913212691</v>
      </c>
    </row>
    <row r="45" spans="1:17" ht="14.55" x14ac:dyDescent="0.35">
      <c r="A45" t="s">
        <v>173</v>
      </c>
      <c r="B45" t="s">
        <v>36</v>
      </c>
      <c r="C45" t="s">
        <v>74</v>
      </c>
      <c r="D45" t="s">
        <v>75</v>
      </c>
      <c r="E45" t="s">
        <v>55</v>
      </c>
      <c r="F45" t="s">
        <v>54</v>
      </c>
      <c r="G45" s="60">
        <v>48866.466570283817</v>
      </c>
      <c r="H45" s="60">
        <v>50021.435502219072</v>
      </c>
      <c r="I45" s="60">
        <v>51155.731165051737</v>
      </c>
      <c r="J45" s="60">
        <v>52285.642649706606</v>
      </c>
      <c r="K45" s="60">
        <v>53430.001507354464</v>
      </c>
      <c r="L45" s="60">
        <v>54525.138673414505</v>
      </c>
      <c r="M45" s="60">
        <v>55583.898053307887</v>
      </c>
      <c r="N45" s="60">
        <v>56582.70208562172</v>
      </c>
      <c r="O45" s="60">
        <v>57653.142787927442</v>
      </c>
      <c r="P45" s="60">
        <v>58684.423038616471</v>
      </c>
      <c r="Q45" s="60">
        <v>59644.374117895204</v>
      </c>
    </row>
    <row r="46" spans="1:17" ht="14.55" x14ac:dyDescent="0.35">
      <c r="A46" t="s">
        <v>174</v>
      </c>
      <c r="B46" t="s">
        <v>123</v>
      </c>
      <c r="C46" t="s">
        <v>76</v>
      </c>
      <c r="D46" t="s">
        <v>77</v>
      </c>
      <c r="E46" t="s">
        <v>126</v>
      </c>
      <c r="F46" t="s">
        <v>53</v>
      </c>
      <c r="G46" s="60">
        <v>57182.630798723818</v>
      </c>
      <c r="H46" s="60">
        <v>57115.162785443885</v>
      </c>
      <c r="I46" s="60">
        <v>57125.78997364406</v>
      </c>
      <c r="J46" s="60">
        <v>57123.976965220631</v>
      </c>
      <c r="K46" s="60">
        <v>57237.445973838425</v>
      </c>
      <c r="L46" s="60">
        <v>57395.879348568291</v>
      </c>
      <c r="M46" s="60">
        <v>57725.988913152818</v>
      </c>
      <c r="N46" s="60">
        <v>58060.194525749437</v>
      </c>
      <c r="O46" s="60">
        <v>58480.43641242235</v>
      </c>
      <c r="P46" s="60">
        <v>58853.737481757751</v>
      </c>
      <c r="Q46" s="60">
        <v>58939.978633653875</v>
      </c>
    </row>
    <row r="47" spans="1:17" ht="14.55" x14ac:dyDescent="0.35">
      <c r="A47" t="s">
        <v>175</v>
      </c>
      <c r="B47" t="s">
        <v>124</v>
      </c>
      <c r="C47" t="s">
        <v>76</v>
      </c>
      <c r="D47" t="s">
        <v>77</v>
      </c>
      <c r="E47" t="s">
        <v>126</v>
      </c>
      <c r="F47" t="s">
        <v>54</v>
      </c>
      <c r="G47" s="60">
        <v>57031.782272338925</v>
      </c>
      <c r="H47" s="60">
        <v>56964.647750588272</v>
      </c>
      <c r="I47" s="60">
        <v>56847.734021333468</v>
      </c>
      <c r="J47" s="60">
        <v>56669.853445538116</v>
      </c>
      <c r="K47" s="60">
        <v>56560.79617535077</v>
      </c>
      <c r="L47" s="60">
        <v>56614.621637084201</v>
      </c>
      <c r="M47" s="60">
        <v>56786.402609326215</v>
      </c>
      <c r="N47" s="60">
        <v>57003.230028372695</v>
      </c>
      <c r="O47" s="60">
        <v>57216.886509577897</v>
      </c>
      <c r="P47" s="60">
        <v>57396.488034733884</v>
      </c>
      <c r="Q47" s="60">
        <v>57396.686000876427</v>
      </c>
    </row>
    <row r="48" spans="1:17" ht="14.55" x14ac:dyDescent="0.35">
      <c r="A48" t="s">
        <v>176</v>
      </c>
      <c r="B48" t="s">
        <v>35</v>
      </c>
      <c r="C48" t="s">
        <v>76</v>
      </c>
      <c r="D48" t="s">
        <v>77</v>
      </c>
      <c r="E48" t="s">
        <v>55</v>
      </c>
      <c r="F48" t="s">
        <v>53</v>
      </c>
      <c r="G48" s="60">
        <v>42906.944466133085</v>
      </c>
      <c r="H48" s="60">
        <v>44088.32681000256</v>
      </c>
      <c r="I48" s="60">
        <v>45263.731340786057</v>
      </c>
      <c r="J48" s="60">
        <v>46418.851273814296</v>
      </c>
      <c r="K48" s="60">
        <v>47497.475089615597</v>
      </c>
      <c r="L48" s="60">
        <v>48599.623802007518</v>
      </c>
      <c r="M48" s="60">
        <v>49712.135609641329</v>
      </c>
      <c r="N48" s="60">
        <v>50787.693693352005</v>
      </c>
      <c r="O48" s="60">
        <v>51837.368297971683</v>
      </c>
      <c r="P48" s="60">
        <v>52924.485665434062</v>
      </c>
      <c r="Q48" s="60">
        <v>53807.339348599817</v>
      </c>
    </row>
    <row r="49" spans="1:17" ht="14.55" x14ac:dyDescent="0.35">
      <c r="A49" t="s">
        <v>177</v>
      </c>
      <c r="B49" t="s">
        <v>36</v>
      </c>
      <c r="C49" t="s">
        <v>76</v>
      </c>
      <c r="D49" t="s">
        <v>77</v>
      </c>
      <c r="E49" t="s">
        <v>55</v>
      </c>
      <c r="F49" t="s">
        <v>54</v>
      </c>
      <c r="G49" s="60">
        <v>43402.50595811379</v>
      </c>
      <c r="H49" s="60">
        <v>44539.397189462885</v>
      </c>
      <c r="I49" s="60">
        <v>45680.559791030966</v>
      </c>
      <c r="J49" s="60">
        <v>46856.619496461186</v>
      </c>
      <c r="K49" s="60">
        <v>47944.547018268604</v>
      </c>
      <c r="L49" s="60">
        <v>48978.98885701102</v>
      </c>
      <c r="M49" s="60">
        <v>50122.464440821233</v>
      </c>
      <c r="N49" s="60">
        <v>51216.026853322917</v>
      </c>
      <c r="O49" s="60">
        <v>52334.016286675083</v>
      </c>
      <c r="P49" s="60">
        <v>53452.716198655871</v>
      </c>
      <c r="Q49" s="60">
        <v>54376.625065465225</v>
      </c>
    </row>
    <row r="50" spans="1:17" ht="14.55" x14ac:dyDescent="0.35">
      <c r="A50" t="s">
        <v>178</v>
      </c>
      <c r="B50" t="s">
        <v>123</v>
      </c>
      <c r="C50" t="s">
        <v>78</v>
      </c>
      <c r="D50" t="s">
        <v>34</v>
      </c>
      <c r="E50" t="s">
        <v>126</v>
      </c>
      <c r="F50" t="s">
        <v>53</v>
      </c>
      <c r="G50" s="60">
        <v>36034.717695934858</v>
      </c>
      <c r="H50" s="60">
        <v>36193.557895380858</v>
      </c>
      <c r="I50" s="60">
        <v>36424.041579823257</v>
      </c>
      <c r="J50" s="60">
        <v>36650.5251397877</v>
      </c>
      <c r="K50" s="60">
        <v>36874.83919620396</v>
      </c>
      <c r="L50" s="60">
        <v>37183.936013748294</v>
      </c>
      <c r="M50" s="60">
        <v>37348.347629256983</v>
      </c>
      <c r="N50" s="60">
        <v>37522.441480812668</v>
      </c>
      <c r="O50" s="60">
        <v>37711.653847464069</v>
      </c>
      <c r="P50" s="60">
        <v>37854.073087935896</v>
      </c>
      <c r="Q50" s="60">
        <v>37948.179142037487</v>
      </c>
    </row>
    <row r="51" spans="1:17" ht="14.55" x14ac:dyDescent="0.35">
      <c r="A51" t="s">
        <v>179</v>
      </c>
      <c r="B51" t="s">
        <v>124</v>
      </c>
      <c r="C51" t="s">
        <v>78</v>
      </c>
      <c r="D51" t="s">
        <v>34</v>
      </c>
      <c r="E51" t="s">
        <v>126</v>
      </c>
      <c r="F51" t="s">
        <v>54</v>
      </c>
      <c r="G51" s="60">
        <v>35658.742203642869</v>
      </c>
      <c r="H51" s="60">
        <v>35448.339373481576</v>
      </c>
      <c r="I51" s="60">
        <v>35338.25971445196</v>
      </c>
      <c r="J51" s="60">
        <v>35308.423606300414</v>
      </c>
      <c r="K51" s="60">
        <v>35326.240701895767</v>
      </c>
      <c r="L51" s="60">
        <v>35399.447606691887</v>
      </c>
      <c r="M51" s="60">
        <v>35380.186656120924</v>
      </c>
      <c r="N51" s="60">
        <v>35410.176449630657</v>
      </c>
      <c r="O51" s="60">
        <v>35453.917082438937</v>
      </c>
      <c r="P51" s="60">
        <v>35516.729182517229</v>
      </c>
      <c r="Q51" s="60">
        <v>35565.280124162055</v>
      </c>
    </row>
    <row r="52" spans="1:17" ht="14.55" x14ac:dyDescent="0.35">
      <c r="A52" t="s">
        <v>180</v>
      </c>
      <c r="B52" t="s">
        <v>35</v>
      </c>
      <c r="C52" t="s">
        <v>78</v>
      </c>
      <c r="D52" t="s">
        <v>34</v>
      </c>
      <c r="E52" t="s">
        <v>55</v>
      </c>
      <c r="F52" t="s">
        <v>53</v>
      </c>
      <c r="G52" s="60">
        <v>31362.029032304588</v>
      </c>
      <c r="H52" s="60">
        <v>31904.367107232716</v>
      </c>
      <c r="I52" s="60">
        <v>32389.785020095947</v>
      </c>
      <c r="J52" s="60">
        <v>32885.587516572283</v>
      </c>
      <c r="K52" s="60">
        <v>33342.058304440005</v>
      </c>
      <c r="L52" s="60">
        <v>33780.191571659161</v>
      </c>
      <c r="M52" s="60">
        <v>34175.280744108539</v>
      </c>
      <c r="N52" s="60">
        <v>34574.877808823818</v>
      </c>
      <c r="O52" s="60">
        <v>34895.560894398433</v>
      </c>
      <c r="P52" s="60">
        <v>35241.811467385931</v>
      </c>
      <c r="Q52" s="60">
        <v>35591.436485831582</v>
      </c>
    </row>
    <row r="53" spans="1:17" ht="14.55" x14ac:dyDescent="0.35">
      <c r="A53" t="s">
        <v>181</v>
      </c>
      <c r="B53" t="s">
        <v>36</v>
      </c>
      <c r="C53" t="s">
        <v>78</v>
      </c>
      <c r="D53" t="s">
        <v>34</v>
      </c>
      <c r="E53" t="s">
        <v>55</v>
      </c>
      <c r="F53" t="s">
        <v>54</v>
      </c>
      <c r="G53" s="60">
        <v>33441.322292015589</v>
      </c>
      <c r="H53" s="60">
        <v>34075.793822280786</v>
      </c>
      <c r="I53" s="60">
        <v>34708.141791813257</v>
      </c>
      <c r="J53" s="60">
        <v>35279.532773774437</v>
      </c>
      <c r="K53" s="60">
        <v>35806.246745741228</v>
      </c>
      <c r="L53" s="60">
        <v>36272.632646479222</v>
      </c>
      <c r="M53" s="60">
        <v>36682.365520542931</v>
      </c>
      <c r="N53" s="60">
        <v>37067.145278775162</v>
      </c>
      <c r="O53" s="60">
        <v>37466.383974963195</v>
      </c>
      <c r="P53" s="60">
        <v>37790.309483250327</v>
      </c>
      <c r="Q53" s="60">
        <v>38116.467152714555</v>
      </c>
    </row>
    <row r="54" spans="1:17" ht="14.55" x14ac:dyDescent="0.35">
      <c r="A54" t="s">
        <v>182</v>
      </c>
      <c r="B54" t="s">
        <v>123</v>
      </c>
      <c r="C54" t="s">
        <v>79</v>
      </c>
      <c r="D54" t="s">
        <v>80</v>
      </c>
      <c r="E54" t="s">
        <v>126</v>
      </c>
      <c r="F54" t="s">
        <v>53</v>
      </c>
      <c r="G54" s="60">
        <v>52628.626037816313</v>
      </c>
      <c r="H54" s="60">
        <v>52689.132671387095</v>
      </c>
      <c r="I54" s="60">
        <v>52812.079830311523</v>
      </c>
      <c r="J54" s="60">
        <v>53047.427295390924</v>
      </c>
      <c r="K54" s="60">
        <v>53254.487683669715</v>
      </c>
      <c r="L54" s="60">
        <v>53449.34635699424</v>
      </c>
      <c r="M54" s="60">
        <v>53558.934428944434</v>
      </c>
      <c r="N54" s="60">
        <v>53671.972298904147</v>
      </c>
      <c r="O54" s="60">
        <v>53820.944763793115</v>
      </c>
      <c r="P54" s="60">
        <v>53933.206679643685</v>
      </c>
      <c r="Q54" s="60">
        <v>54032.071546766034</v>
      </c>
    </row>
    <row r="55" spans="1:17" ht="14.55" x14ac:dyDescent="0.35">
      <c r="A55" t="s">
        <v>183</v>
      </c>
      <c r="B55" t="s">
        <v>124</v>
      </c>
      <c r="C55" t="s">
        <v>79</v>
      </c>
      <c r="D55" t="s">
        <v>80</v>
      </c>
      <c r="E55" t="s">
        <v>126</v>
      </c>
      <c r="F55" t="s">
        <v>54</v>
      </c>
      <c r="G55" s="60">
        <v>49052.538889037554</v>
      </c>
      <c r="H55" s="60">
        <v>48923.154130353243</v>
      </c>
      <c r="I55" s="60">
        <v>48816.589850002681</v>
      </c>
      <c r="J55" s="60">
        <v>48728.996235535917</v>
      </c>
      <c r="K55" s="60">
        <v>48607.777523089397</v>
      </c>
      <c r="L55" s="60">
        <v>48570.465958558379</v>
      </c>
      <c r="M55" s="60">
        <v>48465.28512257574</v>
      </c>
      <c r="N55" s="60">
        <v>48462.803798845765</v>
      </c>
      <c r="O55" s="60">
        <v>48465.457889532358</v>
      </c>
      <c r="P55" s="60">
        <v>48432.982757992206</v>
      </c>
      <c r="Q55" s="60">
        <v>48443.99748113675</v>
      </c>
    </row>
    <row r="56" spans="1:17" ht="14.55" x14ac:dyDescent="0.35">
      <c r="A56" t="s">
        <v>184</v>
      </c>
      <c r="B56" t="s">
        <v>35</v>
      </c>
      <c r="C56" t="s">
        <v>79</v>
      </c>
      <c r="D56" t="s">
        <v>80</v>
      </c>
      <c r="E56" t="s">
        <v>55</v>
      </c>
      <c r="F56" t="s">
        <v>53</v>
      </c>
      <c r="G56" s="60">
        <v>49537.190191031237</v>
      </c>
      <c r="H56" s="60">
        <v>50885.416760943073</v>
      </c>
      <c r="I56" s="60">
        <v>52244.053559268461</v>
      </c>
      <c r="J56" s="60">
        <v>53449.796384320733</v>
      </c>
      <c r="K56" s="60">
        <v>54625.890252963698</v>
      </c>
      <c r="L56" s="60">
        <v>55790.685993939973</v>
      </c>
      <c r="M56" s="60">
        <v>56956.622949335469</v>
      </c>
      <c r="N56" s="60">
        <v>58070.498983335558</v>
      </c>
      <c r="O56" s="60">
        <v>59050.452397498564</v>
      </c>
      <c r="P56" s="60">
        <v>60127.188797117044</v>
      </c>
      <c r="Q56" s="60">
        <v>61102.095901531284</v>
      </c>
    </row>
    <row r="57" spans="1:17" ht="14.55" x14ac:dyDescent="0.35">
      <c r="A57" t="s">
        <v>185</v>
      </c>
      <c r="B57" t="s">
        <v>36</v>
      </c>
      <c r="C57" t="s">
        <v>79</v>
      </c>
      <c r="D57" t="s">
        <v>80</v>
      </c>
      <c r="E57" t="s">
        <v>55</v>
      </c>
      <c r="F57" t="s">
        <v>54</v>
      </c>
      <c r="G57" s="60">
        <v>49871.926858711304</v>
      </c>
      <c r="H57" s="60">
        <v>50767.272910952168</v>
      </c>
      <c r="I57" s="60">
        <v>51713.214666107902</v>
      </c>
      <c r="J57" s="60">
        <v>52641.335665486222</v>
      </c>
      <c r="K57" s="60">
        <v>53516.674890537091</v>
      </c>
      <c r="L57" s="60">
        <v>54391.956168732358</v>
      </c>
      <c r="M57" s="60">
        <v>55201.581405560755</v>
      </c>
      <c r="N57" s="60">
        <v>55946.665102387102</v>
      </c>
      <c r="O57" s="60">
        <v>56673.157636448632</v>
      </c>
      <c r="P57" s="60">
        <v>57375.226262211705</v>
      </c>
      <c r="Q57" s="60">
        <v>58034.672019297373</v>
      </c>
    </row>
    <row r="58" spans="1:17" ht="14.55" x14ac:dyDescent="0.35">
      <c r="A58" t="s">
        <v>186</v>
      </c>
      <c r="B58" t="s">
        <v>123</v>
      </c>
      <c r="C58" t="s">
        <v>81</v>
      </c>
      <c r="D58" t="s">
        <v>82</v>
      </c>
      <c r="E58" t="s">
        <v>126</v>
      </c>
      <c r="F58" t="s">
        <v>53</v>
      </c>
      <c r="G58" s="60">
        <v>39229.734024054589</v>
      </c>
      <c r="H58" s="60">
        <v>38784.797445099495</v>
      </c>
      <c r="I58" s="60">
        <v>38420.362624493318</v>
      </c>
      <c r="J58" s="60">
        <v>38074.627402735925</v>
      </c>
      <c r="K58" s="60">
        <v>37849.442033417494</v>
      </c>
      <c r="L58" s="60">
        <v>37683.323334228829</v>
      </c>
      <c r="M58" s="60">
        <v>37582.338862360855</v>
      </c>
      <c r="N58" s="60">
        <v>37573.90644593881</v>
      </c>
      <c r="O58" s="60">
        <v>37665.976486801927</v>
      </c>
      <c r="P58" s="60">
        <v>37704.523993095027</v>
      </c>
      <c r="Q58" s="60">
        <v>37799.976777900287</v>
      </c>
    </row>
    <row r="59" spans="1:17" ht="14.55" x14ac:dyDescent="0.35">
      <c r="A59" t="s">
        <v>187</v>
      </c>
      <c r="B59" t="s">
        <v>124</v>
      </c>
      <c r="C59" t="s">
        <v>81</v>
      </c>
      <c r="D59" t="s">
        <v>82</v>
      </c>
      <c r="E59" t="s">
        <v>126</v>
      </c>
      <c r="F59" t="s">
        <v>54</v>
      </c>
      <c r="G59" s="60">
        <v>35881.964403275146</v>
      </c>
      <c r="H59" s="60">
        <v>35116.816552823911</v>
      </c>
      <c r="I59" s="60">
        <v>34529.679043058299</v>
      </c>
      <c r="J59" s="60">
        <v>34017.071576662522</v>
      </c>
      <c r="K59" s="60">
        <v>33614.916293166731</v>
      </c>
      <c r="L59" s="60">
        <v>33288.33820679372</v>
      </c>
      <c r="M59" s="60">
        <v>33018.883335689476</v>
      </c>
      <c r="N59" s="60">
        <v>32918.407111125649</v>
      </c>
      <c r="O59" s="60">
        <v>32813.137525737598</v>
      </c>
      <c r="P59" s="60">
        <v>32742.718355413417</v>
      </c>
      <c r="Q59" s="60">
        <v>32755.669645516489</v>
      </c>
    </row>
    <row r="60" spans="1:17" ht="14.55" x14ac:dyDescent="0.35">
      <c r="A60" t="s">
        <v>188</v>
      </c>
      <c r="B60" t="s">
        <v>35</v>
      </c>
      <c r="C60" t="s">
        <v>81</v>
      </c>
      <c r="D60" t="s">
        <v>82</v>
      </c>
      <c r="E60" t="s">
        <v>55</v>
      </c>
      <c r="F60" t="s">
        <v>53</v>
      </c>
      <c r="G60" s="60">
        <v>46429.482051998326</v>
      </c>
      <c r="H60" s="60">
        <v>47156.193228748991</v>
      </c>
      <c r="I60" s="60">
        <v>47882.036365051012</v>
      </c>
      <c r="J60" s="60">
        <v>48579.552825431165</v>
      </c>
      <c r="K60" s="60">
        <v>49122.791728695949</v>
      </c>
      <c r="L60" s="60">
        <v>49684.96163053553</v>
      </c>
      <c r="M60" s="60">
        <v>50277.656562471115</v>
      </c>
      <c r="N60" s="60">
        <v>50732.956956073322</v>
      </c>
      <c r="O60" s="60">
        <v>51176.399713790583</v>
      </c>
      <c r="P60" s="60">
        <v>51721.585011551011</v>
      </c>
      <c r="Q60" s="60">
        <v>52207.897683682459</v>
      </c>
    </row>
    <row r="61" spans="1:17" ht="14.55" x14ac:dyDescent="0.35">
      <c r="A61" t="s">
        <v>189</v>
      </c>
      <c r="B61" t="s">
        <v>36</v>
      </c>
      <c r="C61" t="s">
        <v>81</v>
      </c>
      <c r="D61" t="s">
        <v>82</v>
      </c>
      <c r="E61" t="s">
        <v>55</v>
      </c>
      <c r="F61" t="s">
        <v>54</v>
      </c>
      <c r="G61" s="60">
        <v>47489.781420169464</v>
      </c>
      <c r="H61" s="60">
        <v>48051.38759835728</v>
      </c>
      <c r="I61" s="60">
        <v>48620.078112001895</v>
      </c>
      <c r="J61" s="60">
        <v>49169.994101352589</v>
      </c>
      <c r="K61" s="60">
        <v>49725.599575223576</v>
      </c>
      <c r="L61" s="60">
        <v>50246.531925556708</v>
      </c>
      <c r="M61" s="60">
        <v>50608.405685524092</v>
      </c>
      <c r="N61" s="60">
        <v>50974.617689560677</v>
      </c>
      <c r="O61" s="60">
        <v>51326.665441570949</v>
      </c>
      <c r="P61" s="60">
        <v>51617.744997966787</v>
      </c>
      <c r="Q61" s="60">
        <v>51820.096357442038</v>
      </c>
    </row>
    <row r="62" spans="1:17" ht="14.55" x14ac:dyDescent="0.35">
      <c r="A62" t="s">
        <v>190</v>
      </c>
      <c r="B62" t="s">
        <v>123</v>
      </c>
      <c r="C62" t="s">
        <v>83</v>
      </c>
      <c r="D62" t="s">
        <v>84</v>
      </c>
      <c r="E62" t="s">
        <v>126</v>
      </c>
      <c r="F62" t="s">
        <v>53</v>
      </c>
      <c r="G62" s="60">
        <v>33885.756404533415</v>
      </c>
      <c r="H62" s="60">
        <v>33927.807484815596</v>
      </c>
      <c r="I62" s="60">
        <v>33979.965654943706</v>
      </c>
      <c r="J62" s="60">
        <v>34050.676361991093</v>
      </c>
      <c r="K62" s="60">
        <v>34143.11903334099</v>
      </c>
      <c r="L62" s="60">
        <v>34249.684802928314</v>
      </c>
      <c r="M62" s="60">
        <v>34357.391007088569</v>
      </c>
      <c r="N62" s="60">
        <v>34604.898887210213</v>
      </c>
      <c r="O62" s="60">
        <v>34840.191187347125</v>
      </c>
      <c r="P62" s="60">
        <v>35026.12739025701</v>
      </c>
      <c r="Q62" s="60">
        <v>35286.347409294627</v>
      </c>
    </row>
    <row r="63" spans="1:17" ht="14.55" x14ac:dyDescent="0.35">
      <c r="A63" t="s">
        <v>191</v>
      </c>
      <c r="B63" t="s">
        <v>124</v>
      </c>
      <c r="C63" t="s">
        <v>83</v>
      </c>
      <c r="D63" t="s">
        <v>84</v>
      </c>
      <c r="E63" t="s">
        <v>126</v>
      </c>
      <c r="F63" t="s">
        <v>54</v>
      </c>
      <c r="G63" s="60">
        <v>34630.171482009573</v>
      </c>
      <c r="H63" s="60">
        <v>34654.950332391716</v>
      </c>
      <c r="I63" s="60">
        <v>34701.946148414048</v>
      </c>
      <c r="J63" s="60">
        <v>34768.288828282486</v>
      </c>
      <c r="K63" s="60">
        <v>34898.234505136104</v>
      </c>
      <c r="L63" s="60">
        <v>35052.804665294199</v>
      </c>
      <c r="M63" s="60">
        <v>35224.542342292065</v>
      </c>
      <c r="N63" s="60">
        <v>35451.92686231585</v>
      </c>
      <c r="O63" s="60">
        <v>35651.673188637957</v>
      </c>
      <c r="P63" s="60">
        <v>35765.173247433449</v>
      </c>
      <c r="Q63" s="60">
        <v>35941.819084575363</v>
      </c>
    </row>
    <row r="64" spans="1:17" ht="14.55" x14ac:dyDescent="0.35">
      <c r="A64" t="s">
        <v>192</v>
      </c>
      <c r="B64" t="s">
        <v>35</v>
      </c>
      <c r="C64" t="s">
        <v>83</v>
      </c>
      <c r="D64" t="s">
        <v>84</v>
      </c>
      <c r="E64" t="s">
        <v>55</v>
      </c>
      <c r="F64" t="s">
        <v>53</v>
      </c>
      <c r="G64" s="60">
        <v>45701.034710878397</v>
      </c>
      <c r="H64" s="60">
        <v>46035.558489298921</v>
      </c>
      <c r="I64" s="60">
        <v>46396.620063379494</v>
      </c>
      <c r="J64" s="60">
        <v>46853.400672700132</v>
      </c>
      <c r="K64" s="60">
        <v>47273.303983056758</v>
      </c>
      <c r="L64" s="60">
        <v>47695.256841608549</v>
      </c>
      <c r="M64" s="60">
        <v>48249.823351794395</v>
      </c>
      <c r="N64" s="60">
        <v>48704.800438871222</v>
      </c>
      <c r="O64" s="60">
        <v>49113.874088439661</v>
      </c>
      <c r="P64" s="60">
        <v>49503.322525076612</v>
      </c>
      <c r="Q64" s="60">
        <v>49869.965537540789</v>
      </c>
    </row>
    <row r="65" spans="1:17" ht="14.55" x14ac:dyDescent="0.35">
      <c r="A65" t="s">
        <v>193</v>
      </c>
      <c r="B65" t="s">
        <v>36</v>
      </c>
      <c r="C65" t="s">
        <v>83</v>
      </c>
      <c r="D65" t="s">
        <v>84</v>
      </c>
      <c r="E65" t="s">
        <v>55</v>
      </c>
      <c r="F65" t="s">
        <v>54</v>
      </c>
      <c r="G65" s="60">
        <v>48879.69600687168</v>
      </c>
      <c r="H65" s="60">
        <v>49466.631335633188</v>
      </c>
      <c r="I65" s="60">
        <v>50061.202743689253</v>
      </c>
      <c r="J65" s="60">
        <v>50618.202381728486</v>
      </c>
      <c r="K65" s="60">
        <v>51254.241189367574</v>
      </c>
      <c r="L65" s="60">
        <v>51805.414420292647</v>
      </c>
      <c r="M65" s="60">
        <v>52554.009616383577</v>
      </c>
      <c r="N65" s="60">
        <v>53262.514953909194</v>
      </c>
      <c r="O65" s="60">
        <v>53896.526668080085</v>
      </c>
      <c r="P65" s="60">
        <v>54556.370235235445</v>
      </c>
      <c r="Q65" s="60">
        <v>55175.585188885045</v>
      </c>
    </row>
    <row r="66" spans="1:17" ht="14.55" x14ac:dyDescent="0.35">
      <c r="A66" t="s">
        <v>194</v>
      </c>
      <c r="B66" t="s">
        <v>123</v>
      </c>
      <c r="C66" t="s">
        <v>85</v>
      </c>
      <c r="D66" t="s">
        <v>86</v>
      </c>
      <c r="E66" t="s">
        <v>126</v>
      </c>
      <c r="F66" t="s">
        <v>53</v>
      </c>
      <c r="G66" s="60">
        <v>50849.617133615859</v>
      </c>
      <c r="H66" s="60">
        <v>50316.611747039315</v>
      </c>
      <c r="I66" s="60">
        <v>49828.756418409357</v>
      </c>
      <c r="J66" s="60">
        <v>49411.04179747351</v>
      </c>
      <c r="K66" s="60">
        <v>49186.001124477887</v>
      </c>
      <c r="L66" s="60">
        <v>49057.454804278183</v>
      </c>
      <c r="M66" s="60">
        <v>48917.918133187348</v>
      </c>
      <c r="N66" s="60">
        <v>48958.342584247897</v>
      </c>
      <c r="O66" s="60">
        <v>49110.551552689467</v>
      </c>
      <c r="P66" s="60">
        <v>49247.011828462368</v>
      </c>
      <c r="Q66" s="60">
        <v>49488.923836384623</v>
      </c>
    </row>
    <row r="67" spans="1:17" ht="14.55" x14ac:dyDescent="0.35">
      <c r="A67" t="s">
        <v>195</v>
      </c>
      <c r="B67" t="s">
        <v>124</v>
      </c>
      <c r="C67" t="s">
        <v>85</v>
      </c>
      <c r="D67" t="s">
        <v>86</v>
      </c>
      <c r="E67" t="s">
        <v>126</v>
      </c>
      <c r="F67" t="s">
        <v>54</v>
      </c>
      <c r="G67" s="60">
        <v>48121.201293870974</v>
      </c>
      <c r="H67" s="60">
        <v>47469.553143256671</v>
      </c>
      <c r="I67" s="60">
        <v>46803.972756710034</v>
      </c>
      <c r="J67" s="60">
        <v>46266.49678387367</v>
      </c>
      <c r="K67" s="60">
        <v>45747.468336973405</v>
      </c>
      <c r="L67" s="60">
        <v>45437.3036664748</v>
      </c>
      <c r="M67" s="60">
        <v>45166.277933350866</v>
      </c>
      <c r="N67" s="60">
        <v>45076.876832967522</v>
      </c>
      <c r="O67" s="60">
        <v>45027.27490137126</v>
      </c>
      <c r="P67" s="60">
        <v>44970.376961201066</v>
      </c>
      <c r="Q67" s="60">
        <v>44985.878204221124</v>
      </c>
    </row>
    <row r="68" spans="1:17" ht="14.55" x14ac:dyDescent="0.35">
      <c r="A68" t="s">
        <v>196</v>
      </c>
      <c r="B68" t="s">
        <v>35</v>
      </c>
      <c r="C68" t="s">
        <v>85</v>
      </c>
      <c r="D68" t="s">
        <v>86</v>
      </c>
      <c r="E68" t="s">
        <v>55</v>
      </c>
      <c r="F68" t="s">
        <v>53</v>
      </c>
      <c r="G68" s="60">
        <v>53302.488336753304</v>
      </c>
      <c r="H68" s="60">
        <v>53966.95036477931</v>
      </c>
      <c r="I68" s="60">
        <v>54674.84916363388</v>
      </c>
      <c r="J68" s="60">
        <v>55283.04536109633</v>
      </c>
      <c r="K68" s="60">
        <v>55824.767702575591</v>
      </c>
      <c r="L68" s="60">
        <v>56325.618068072457</v>
      </c>
      <c r="M68" s="60">
        <v>56782.031663180955</v>
      </c>
      <c r="N68" s="60">
        <v>57195.897866859363</v>
      </c>
      <c r="O68" s="60">
        <v>57505.435314510571</v>
      </c>
      <c r="P68" s="60">
        <v>57853.901035056442</v>
      </c>
      <c r="Q68" s="60">
        <v>58162.147916255861</v>
      </c>
    </row>
    <row r="69" spans="1:17" ht="14.55" x14ac:dyDescent="0.35">
      <c r="A69" t="s">
        <v>197</v>
      </c>
      <c r="B69" t="s">
        <v>36</v>
      </c>
      <c r="C69" t="s">
        <v>85</v>
      </c>
      <c r="D69" t="s">
        <v>86</v>
      </c>
      <c r="E69" t="s">
        <v>55</v>
      </c>
      <c r="F69" t="s">
        <v>54</v>
      </c>
      <c r="G69" s="60">
        <v>53287.930793421503</v>
      </c>
      <c r="H69" s="60">
        <v>53845.468616898557</v>
      </c>
      <c r="I69" s="60">
        <v>54494.988788776231</v>
      </c>
      <c r="J69" s="60">
        <v>55075.812678530048</v>
      </c>
      <c r="K69" s="60">
        <v>55644.774519311984</v>
      </c>
      <c r="L69" s="60">
        <v>56122.754755238173</v>
      </c>
      <c r="M69" s="60">
        <v>56535.004832303683</v>
      </c>
      <c r="N69" s="60">
        <v>56882.516664436233</v>
      </c>
      <c r="O69" s="60">
        <v>57197.029185213745</v>
      </c>
      <c r="P69" s="60">
        <v>57459.712464515716</v>
      </c>
      <c r="Q69" s="60">
        <v>57635.304895036752</v>
      </c>
    </row>
    <row r="70" spans="1:17" ht="14.55" x14ac:dyDescent="0.35">
      <c r="A70" t="s">
        <v>198</v>
      </c>
      <c r="B70" t="s">
        <v>123</v>
      </c>
      <c r="C70" t="s">
        <v>87</v>
      </c>
      <c r="D70" t="s">
        <v>33</v>
      </c>
      <c r="E70" t="s">
        <v>126</v>
      </c>
      <c r="F70" t="s">
        <v>53</v>
      </c>
      <c r="G70" s="60">
        <v>48015.380628367784</v>
      </c>
      <c r="H70" s="60">
        <v>47586.145406765165</v>
      </c>
      <c r="I70" s="60">
        <v>47178.928013917306</v>
      </c>
      <c r="J70" s="60">
        <v>46859.068366787098</v>
      </c>
      <c r="K70" s="60">
        <v>46732.315131626587</v>
      </c>
      <c r="L70" s="60">
        <v>46771.186389556868</v>
      </c>
      <c r="M70" s="60">
        <v>46853.81865300877</v>
      </c>
      <c r="N70" s="60">
        <v>47106.998055334378</v>
      </c>
      <c r="O70" s="60">
        <v>47361.245782677259</v>
      </c>
      <c r="P70" s="60">
        <v>47661.921960944826</v>
      </c>
      <c r="Q70" s="60">
        <v>47973.804644690252</v>
      </c>
    </row>
    <row r="71" spans="1:17" ht="14.55" x14ac:dyDescent="0.35">
      <c r="A71" t="s">
        <v>199</v>
      </c>
      <c r="B71" t="s">
        <v>124</v>
      </c>
      <c r="C71" t="s">
        <v>87</v>
      </c>
      <c r="D71" t="s">
        <v>33</v>
      </c>
      <c r="E71" t="s">
        <v>126</v>
      </c>
      <c r="F71" t="s">
        <v>54</v>
      </c>
      <c r="G71" s="60">
        <v>44850.103996125195</v>
      </c>
      <c r="H71" s="60">
        <v>44097.874884300662</v>
      </c>
      <c r="I71" s="60">
        <v>43473.882175048471</v>
      </c>
      <c r="J71" s="60">
        <v>42904.082811428692</v>
      </c>
      <c r="K71" s="60">
        <v>42537.307249124977</v>
      </c>
      <c r="L71" s="60">
        <v>42353.735124653715</v>
      </c>
      <c r="M71" s="60">
        <v>42217.917005486051</v>
      </c>
      <c r="N71" s="60">
        <v>42299.299263475506</v>
      </c>
      <c r="O71" s="60">
        <v>42401.101737928308</v>
      </c>
      <c r="P71" s="60">
        <v>42502.533704544854</v>
      </c>
      <c r="Q71" s="60">
        <v>42648.905476459135</v>
      </c>
    </row>
    <row r="72" spans="1:17" ht="14.55" x14ac:dyDescent="0.35">
      <c r="A72" t="s">
        <v>200</v>
      </c>
      <c r="B72" t="s">
        <v>35</v>
      </c>
      <c r="C72" t="s">
        <v>87</v>
      </c>
      <c r="D72" t="s">
        <v>33</v>
      </c>
      <c r="E72" t="s">
        <v>55</v>
      </c>
      <c r="F72" t="s">
        <v>53</v>
      </c>
      <c r="G72" s="60">
        <v>49954.656581245006</v>
      </c>
      <c r="H72" s="60">
        <v>50810.064161452596</v>
      </c>
      <c r="I72" s="60">
        <v>51739.877144731297</v>
      </c>
      <c r="J72" s="60">
        <v>52534.710006150315</v>
      </c>
      <c r="K72" s="60">
        <v>53329.978829063199</v>
      </c>
      <c r="L72" s="60">
        <v>54066.304383623923</v>
      </c>
      <c r="M72" s="60">
        <v>54822.60634467307</v>
      </c>
      <c r="N72" s="60">
        <v>55509.393592428074</v>
      </c>
      <c r="O72" s="60">
        <v>56113.664367574012</v>
      </c>
      <c r="P72" s="60">
        <v>56795.445503012445</v>
      </c>
      <c r="Q72" s="60">
        <v>57422.723708061829</v>
      </c>
    </row>
    <row r="73" spans="1:17" ht="14.55" x14ac:dyDescent="0.35">
      <c r="A73" t="s">
        <v>201</v>
      </c>
      <c r="B73" t="s">
        <v>36</v>
      </c>
      <c r="C73" t="s">
        <v>87</v>
      </c>
      <c r="D73" t="s">
        <v>33</v>
      </c>
      <c r="E73" t="s">
        <v>55</v>
      </c>
      <c r="F73" t="s">
        <v>54</v>
      </c>
      <c r="G73" s="60">
        <v>48087.660855043432</v>
      </c>
      <c r="H73" s="60">
        <v>48865.161627115544</v>
      </c>
      <c r="I73" s="60">
        <v>49643.61929294889</v>
      </c>
      <c r="J73" s="60">
        <v>50455.370201989943</v>
      </c>
      <c r="K73" s="60">
        <v>51114.717920721443</v>
      </c>
      <c r="L73" s="60">
        <v>51712.373042405852</v>
      </c>
      <c r="M73" s="60">
        <v>52270.27486604482</v>
      </c>
      <c r="N73" s="60">
        <v>52773.488232600343</v>
      </c>
      <c r="O73" s="60">
        <v>53219.193091778528</v>
      </c>
      <c r="P73" s="60">
        <v>53612.768709414333</v>
      </c>
      <c r="Q73" s="60">
        <v>53944.715423236492</v>
      </c>
    </row>
    <row r="74" spans="1:17" ht="14.55" x14ac:dyDescent="0.35">
      <c r="A74" t="s">
        <v>202</v>
      </c>
      <c r="B74" t="s">
        <v>123</v>
      </c>
      <c r="C74" t="s">
        <v>88</v>
      </c>
      <c r="D74" t="s">
        <v>89</v>
      </c>
      <c r="E74" t="s">
        <v>126</v>
      </c>
      <c r="F74" t="s">
        <v>53</v>
      </c>
      <c r="G74" s="60">
        <v>49639.705753314644</v>
      </c>
      <c r="H74" s="60">
        <v>49668.276105428675</v>
      </c>
      <c r="I74" s="60">
        <v>49755.073748684379</v>
      </c>
      <c r="J74" s="60">
        <v>49900.245390410229</v>
      </c>
      <c r="K74" s="60">
        <v>50024.223639786869</v>
      </c>
      <c r="L74" s="60">
        <v>50182.536686522712</v>
      </c>
      <c r="M74" s="60">
        <v>50008.486915554211</v>
      </c>
      <c r="N74" s="60">
        <v>49920.08950531228</v>
      </c>
      <c r="O74" s="60">
        <v>49898.521627307651</v>
      </c>
      <c r="P74" s="60">
        <v>49886.624284674232</v>
      </c>
      <c r="Q74" s="60">
        <v>49905.561786496663</v>
      </c>
    </row>
    <row r="75" spans="1:17" ht="14.55" x14ac:dyDescent="0.35">
      <c r="A75" t="s">
        <v>203</v>
      </c>
      <c r="B75" t="s">
        <v>124</v>
      </c>
      <c r="C75" t="s">
        <v>88</v>
      </c>
      <c r="D75" t="s">
        <v>89</v>
      </c>
      <c r="E75" t="s">
        <v>126</v>
      </c>
      <c r="F75" t="s">
        <v>54</v>
      </c>
      <c r="G75" s="60">
        <v>50599.625012226883</v>
      </c>
      <c r="H75" s="60">
        <v>50576.429501010301</v>
      </c>
      <c r="I75" s="60">
        <v>50596.873202438153</v>
      </c>
      <c r="J75" s="60">
        <v>50602.587829526536</v>
      </c>
      <c r="K75" s="60">
        <v>50590.032392474306</v>
      </c>
      <c r="L75" s="60">
        <v>50707.481640379141</v>
      </c>
      <c r="M75" s="60">
        <v>50421.354578376166</v>
      </c>
      <c r="N75" s="60">
        <v>50194.462823063011</v>
      </c>
      <c r="O75" s="60">
        <v>50066.80640577439</v>
      </c>
      <c r="P75" s="60">
        <v>49975.293456607011</v>
      </c>
      <c r="Q75" s="60">
        <v>49909.826447698069</v>
      </c>
    </row>
    <row r="76" spans="1:17" ht="14.55" x14ac:dyDescent="0.35">
      <c r="A76" t="s">
        <v>204</v>
      </c>
      <c r="B76" t="s">
        <v>35</v>
      </c>
      <c r="C76" t="s">
        <v>88</v>
      </c>
      <c r="D76" t="s">
        <v>89</v>
      </c>
      <c r="E76" t="s">
        <v>55</v>
      </c>
      <c r="F76" t="s">
        <v>53</v>
      </c>
      <c r="G76" s="60">
        <v>37201.823841485566</v>
      </c>
      <c r="H76" s="60">
        <v>38059.650808499457</v>
      </c>
      <c r="I76" s="60">
        <v>38884.318655856478</v>
      </c>
      <c r="J76" s="60">
        <v>39612.828859416353</v>
      </c>
      <c r="K76" s="60">
        <v>40391.988690326565</v>
      </c>
      <c r="L76" s="60">
        <v>41153.153346888059</v>
      </c>
      <c r="M76" s="60">
        <v>41756.495820989221</v>
      </c>
      <c r="N76" s="60">
        <v>42287.654258695708</v>
      </c>
      <c r="O76" s="60">
        <v>42790.371496238258</v>
      </c>
      <c r="P76" s="60">
        <v>43312.067944154769</v>
      </c>
      <c r="Q76" s="60">
        <v>43767.946578933959</v>
      </c>
    </row>
    <row r="77" spans="1:17" ht="14.55" x14ac:dyDescent="0.35">
      <c r="A77" t="s">
        <v>205</v>
      </c>
      <c r="B77" t="s">
        <v>36</v>
      </c>
      <c r="C77" t="s">
        <v>88</v>
      </c>
      <c r="D77" t="s">
        <v>89</v>
      </c>
      <c r="E77" t="s">
        <v>55</v>
      </c>
      <c r="F77" t="s">
        <v>54</v>
      </c>
      <c r="G77" s="60">
        <v>37266.118113461554</v>
      </c>
      <c r="H77" s="60">
        <v>38119.436783327779</v>
      </c>
      <c r="I77" s="60">
        <v>39004.147383347808</v>
      </c>
      <c r="J77" s="60">
        <v>39869.894904633373</v>
      </c>
      <c r="K77" s="60">
        <v>40743.621216444983</v>
      </c>
      <c r="L77" s="60">
        <v>41529.95230220705</v>
      </c>
      <c r="M77" s="60">
        <v>42275.412761689229</v>
      </c>
      <c r="N77" s="60">
        <v>42909.555618017119</v>
      </c>
      <c r="O77" s="60">
        <v>43533.674673441077</v>
      </c>
      <c r="P77" s="60">
        <v>44138.927406447248</v>
      </c>
      <c r="Q77" s="60">
        <v>44643.366818640723</v>
      </c>
    </row>
    <row r="78" spans="1:17" ht="14.55" x14ac:dyDescent="0.35">
      <c r="A78" t="s">
        <v>206</v>
      </c>
      <c r="B78" t="s">
        <v>123</v>
      </c>
      <c r="C78" t="s">
        <v>90</v>
      </c>
      <c r="D78" t="s">
        <v>91</v>
      </c>
      <c r="E78" t="s">
        <v>126</v>
      </c>
      <c r="F78" t="s">
        <v>53</v>
      </c>
      <c r="G78" s="60">
        <v>26607.157638822977</v>
      </c>
      <c r="H78" s="60">
        <v>26401.095993049552</v>
      </c>
      <c r="I78" s="60">
        <v>26252.473764671995</v>
      </c>
      <c r="J78" s="60">
        <v>26260.489356366765</v>
      </c>
      <c r="K78" s="60">
        <v>26233.726078844506</v>
      </c>
      <c r="L78" s="60">
        <v>26262.880595482824</v>
      </c>
      <c r="M78" s="60">
        <v>26478.673938232641</v>
      </c>
      <c r="N78" s="60">
        <v>26711.773549012003</v>
      </c>
      <c r="O78" s="60">
        <v>26955.403527256363</v>
      </c>
      <c r="P78" s="60">
        <v>27144.233194448327</v>
      </c>
      <c r="Q78" s="60">
        <v>27304.384842915399</v>
      </c>
    </row>
    <row r="79" spans="1:17" ht="14.55" x14ac:dyDescent="0.35">
      <c r="A79" t="s">
        <v>207</v>
      </c>
      <c r="B79" t="s">
        <v>124</v>
      </c>
      <c r="C79" t="s">
        <v>90</v>
      </c>
      <c r="D79" t="s">
        <v>91</v>
      </c>
      <c r="E79" t="s">
        <v>126</v>
      </c>
      <c r="F79" t="s">
        <v>54</v>
      </c>
      <c r="G79" s="60">
        <v>24952.689779675744</v>
      </c>
      <c r="H79" s="60">
        <v>24448.738328284941</v>
      </c>
      <c r="I79" s="60">
        <v>24080.940621616632</v>
      </c>
      <c r="J79" s="60">
        <v>23795.688845074746</v>
      </c>
      <c r="K79" s="60">
        <v>23537.006138074543</v>
      </c>
      <c r="L79" s="60">
        <v>23386.704323227375</v>
      </c>
      <c r="M79" s="60">
        <v>23470.654475852509</v>
      </c>
      <c r="N79" s="60">
        <v>23593.366413253185</v>
      </c>
      <c r="O79" s="60">
        <v>23689.035848221836</v>
      </c>
      <c r="P79" s="60">
        <v>23786.771373074025</v>
      </c>
      <c r="Q79" s="60">
        <v>23864.26530193285</v>
      </c>
    </row>
    <row r="80" spans="1:17" ht="14.55" x14ac:dyDescent="0.35">
      <c r="A80" t="s">
        <v>208</v>
      </c>
      <c r="B80" t="s">
        <v>35</v>
      </c>
      <c r="C80" t="s">
        <v>90</v>
      </c>
      <c r="D80" t="s">
        <v>91</v>
      </c>
      <c r="E80" t="s">
        <v>55</v>
      </c>
      <c r="F80" t="s">
        <v>53</v>
      </c>
      <c r="G80" s="60">
        <v>30841.122803399598</v>
      </c>
      <c r="H80" s="60">
        <v>31106.927140691099</v>
      </c>
      <c r="I80" s="60">
        <v>31416.790231814375</v>
      </c>
      <c r="J80" s="60">
        <v>31623.639362508071</v>
      </c>
      <c r="K80" s="60">
        <v>31869.98602656884</v>
      </c>
      <c r="L80" s="60">
        <v>32079.607026663711</v>
      </c>
      <c r="M80" s="60">
        <v>32388.603275365971</v>
      </c>
      <c r="N80" s="60">
        <v>32674.62217803115</v>
      </c>
      <c r="O80" s="60">
        <v>32917.41697957398</v>
      </c>
      <c r="P80" s="60">
        <v>33189.170542193278</v>
      </c>
      <c r="Q80" s="60">
        <v>33449.302606790166</v>
      </c>
    </row>
    <row r="81" spans="1:17" ht="14.55" x14ac:dyDescent="0.35">
      <c r="A81" t="s">
        <v>209</v>
      </c>
      <c r="B81" t="s">
        <v>36</v>
      </c>
      <c r="C81" t="s">
        <v>90</v>
      </c>
      <c r="D81" t="s">
        <v>91</v>
      </c>
      <c r="E81" t="s">
        <v>55</v>
      </c>
      <c r="F81" t="s">
        <v>54</v>
      </c>
      <c r="G81" s="60">
        <v>32212.353476055792</v>
      </c>
      <c r="H81" s="60">
        <v>32391.456290063761</v>
      </c>
      <c r="I81" s="60">
        <v>32593.567662928504</v>
      </c>
      <c r="J81" s="60">
        <v>32797.912034193258</v>
      </c>
      <c r="K81" s="60">
        <v>32967.961497654389</v>
      </c>
      <c r="L81" s="60">
        <v>33090.126069812752</v>
      </c>
      <c r="M81" s="60">
        <v>33333.92921123933</v>
      </c>
      <c r="N81" s="60">
        <v>33561.120295595691</v>
      </c>
      <c r="O81" s="60">
        <v>33766.15453900212</v>
      </c>
      <c r="P81" s="60">
        <v>33951.509138944297</v>
      </c>
      <c r="Q81" s="60">
        <v>34113.913010578697</v>
      </c>
    </row>
    <row r="82" spans="1:17" ht="14.55" x14ac:dyDescent="0.35">
      <c r="A82" t="s">
        <v>210</v>
      </c>
      <c r="B82" t="s">
        <v>123</v>
      </c>
      <c r="C82" t="s">
        <v>92</v>
      </c>
      <c r="D82" t="s">
        <v>93</v>
      </c>
      <c r="E82" t="s">
        <v>126</v>
      </c>
      <c r="F82" t="s">
        <v>53</v>
      </c>
      <c r="G82" s="60">
        <v>28482.791377843238</v>
      </c>
      <c r="H82" s="60">
        <v>28446.430046395184</v>
      </c>
      <c r="I82" s="60">
        <v>28403.719507147296</v>
      </c>
      <c r="J82" s="60">
        <v>28437.333537040995</v>
      </c>
      <c r="K82" s="60">
        <v>28508.970530125669</v>
      </c>
      <c r="L82" s="60">
        <v>28587.699811049148</v>
      </c>
      <c r="M82" s="60">
        <v>28676.209998874427</v>
      </c>
      <c r="N82" s="60">
        <v>28798.224107690112</v>
      </c>
      <c r="O82" s="60">
        <v>28961.694173035397</v>
      </c>
      <c r="P82" s="60">
        <v>29106.408997662493</v>
      </c>
      <c r="Q82" s="60">
        <v>29251.545214604976</v>
      </c>
    </row>
    <row r="83" spans="1:17" ht="14.55" x14ac:dyDescent="0.35">
      <c r="A83" t="s">
        <v>211</v>
      </c>
      <c r="B83" t="s">
        <v>124</v>
      </c>
      <c r="C83" t="s">
        <v>92</v>
      </c>
      <c r="D83" t="s">
        <v>93</v>
      </c>
      <c r="E83" t="s">
        <v>126</v>
      </c>
      <c r="F83" t="s">
        <v>54</v>
      </c>
      <c r="G83" s="60">
        <v>29143.902897175285</v>
      </c>
      <c r="H83" s="60">
        <v>28903.239075089379</v>
      </c>
      <c r="I83" s="60">
        <v>28694.036116602303</v>
      </c>
      <c r="J83" s="60">
        <v>28583.020335690606</v>
      </c>
      <c r="K83" s="60">
        <v>28501.124662517956</v>
      </c>
      <c r="L83" s="60">
        <v>28456.677769548351</v>
      </c>
      <c r="M83" s="60">
        <v>28462.235618172279</v>
      </c>
      <c r="N83" s="60">
        <v>28522.987192454708</v>
      </c>
      <c r="O83" s="60">
        <v>28637.828458308333</v>
      </c>
      <c r="P83" s="60">
        <v>28731.854057908236</v>
      </c>
      <c r="Q83" s="60">
        <v>28880.807674279557</v>
      </c>
    </row>
    <row r="84" spans="1:17" ht="14.55" x14ac:dyDescent="0.35">
      <c r="A84" t="s">
        <v>212</v>
      </c>
      <c r="B84" t="s">
        <v>35</v>
      </c>
      <c r="C84" t="s">
        <v>92</v>
      </c>
      <c r="D84" t="s">
        <v>93</v>
      </c>
      <c r="E84" t="s">
        <v>55</v>
      </c>
      <c r="F84" t="s">
        <v>53</v>
      </c>
      <c r="G84" s="60">
        <v>32274.722465271698</v>
      </c>
      <c r="H84" s="60">
        <v>32744.928840926135</v>
      </c>
      <c r="I84" s="60">
        <v>33192.931276961652</v>
      </c>
      <c r="J84" s="60">
        <v>33658.406735512181</v>
      </c>
      <c r="K84" s="60">
        <v>34067.062187693016</v>
      </c>
      <c r="L84" s="60">
        <v>34450.368655759958</v>
      </c>
      <c r="M84" s="60">
        <v>34895.895612561006</v>
      </c>
      <c r="N84" s="60">
        <v>35352.187296676369</v>
      </c>
      <c r="O84" s="60">
        <v>35715.534009552393</v>
      </c>
      <c r="P84" s="60">
        <v>36114.967235289667</v>
      </c>
      <c r="Q84" s="60">
        <v>36436.794937884108</v>
      </c>
    </row>
    <row r="85" spans="1:17" ht="14.55" x14ac:dyDescent="0.35">
      <c r="A85" t="s">
        <v>213</v>
      </c>
      <c r="B85" t="s">
        <v>36</v>
      </c>
      <c r="C85" t="s">
        <v>92</v>
      </c>
      <c r="D85" t="s">
        <v>93</v>
      </c>
      <c r="E85" t="s">
        <v>55</v>
      </c>
      <c r="F85" t="s">
        <v>54</v>
      </c>
      <c r="G85" s="60">
        <v>32368.677343038955</v>
      </c>
      <c r="H85" s="60">
        <v>32816.707728391171</v>
      </c>
      <c r="I85" s="60">
        <v>33286.104214641593</v>
      </c>
      <c r="J85" s="60">
        <v>33764.919807276165</v>
      </c>
      <c r="K85" s="60">
        <v>34179.909020467043</v>
      </c>
      <c r="L85" s="60">
        <v>34543.658583359516</v>
      </c>
      <c r="M85" s="60">
        <v>34918.88073120435</v>
      </c>
      <c r="N85" s="60">
        <v>35272.340743454282</v>
      </c>
      <c r="O85" s="60">
        <v>35587.452260657272</v>
      </c>
      <c r="P85" s="60">
        <v>35947.364217723451</v>
      </c>
      <c r="Q85" s="60">
        <v>36239.946596619062</v>
      </c>
    </row>
    <row r="86" spans="1:17" ht="14.55" x14ac:dyDescent="0.35">
      <c r="A86" t="s">
        <v>214</v>
      </c>
      <c r="B86" t="s">
        <v>123</v>
      </c>
      <c r="C86" t="s">
        <v>94</v>
      </c>
      <c r="D86" t="s">
        <v>48</v>
      </c>
      <c r="E86" t="s">
        <v>126</v>
      </c>
      <c r="F86" t="s">
        <v>53</v>
      </c>
      <c r="G86" s="60">
        <v>69912.980669762837</v>
      </c>
      <c r="H86" s="60">
        <v>70273.340090039172</v>
      </c>
      <c r="I86" s="60">
        <v>70566.498669705339</v>
      </c>
      <c r="J86" s="60">
        <v>70809.250620205858</v>
      </c>
      <c r="K86" s="60">
        <v>71021.261326847191</v>
      </c>
      <c r="L86" s="60">
        <v>71369.680956649638</v>
      </c>
      <c r="M86" s="60">
        <v>71551.341517063556</v>
      </c>
      <c r="N86" s="60">
        <v>71809.817790004454</v>
      </c>
      <c r="O86" s="60">
        <v>72087.38753390206</v>
      </c>
      <c r="P86" s="60">
        <v>72183.548611440376</v>
      </c>
      <c r="Q86" s="60">
        <v>72130.512714358934</v>
      </c>
    </row>
    <row r="87" spans="1:17" ht="14.55" x14ac:dyDescent="0.35">
      <c r="A87" t="s">
        <v>215</v>
      </c>
      <c r="B87" t="s">
        <v>124</v>
      </c>
      <c r="C87" t="s">
        <v>94</v>
      </c>
      <c r="D87" t="s">
        <v>48</v>
      </c>
      <c r="E87" t="s">
        <v>126</v>
      </c>
      <c r="F87" t="s">
        <v>54</v>
      </c>
      <c r="G87" s="60">
        <v>66343.01614934481</v>
      </c>
      <c r="H87" s="60">
        <v>66059.457795455048</v>
      </c>
      <c r="I87" s="60">
        <v>65879.767276370098</v>
      </c>
      <c r="J87" s="60">
        <v>65716.007867786277</v>
      </c>
      <c r="K87" s="60">
        <v>65663.685330640452</v>
      </c>
      <c r="L87" s="60">
        <v>65678.540499705676</v>
      </c>
      <c r="M87" s="60">
        <v>65608.86577027911</v>
      </c>
      <c r="N87" s="60">
        <v>65580.511376111739</v>
      </c>
      <c r="O87" s="60">
        <v>65534.483131455818</v>
      </c>
      <c r="P87" s="60">
        <v>65433.092346802739</v>
      </c>
      <c r="Q87" s="60">
        <v>65261.860143325197</v>
      </c>
    </row>
    <row r="88" spans="1:17" ht="14.55" x14ac:dyDescent="0.35">
      <c r="A88" t="s">
        <v>216</v>
      </c>
      <c r="B88" t="s">
        <v>35</v>
      </c>
      <c r="C88" t="s">
        <v>94</v>
      </c>
      <c r="D88" t="s">
        <v>48</v>
      </c>
      <c r="E88" t="s">
        <v>55</v>
      </c>
      <c r="F88" t="s">
        <v>53</v>
      </c>
      <c r="G88" s="60">
        <v>56690.291030471068</v>
      </c>
      <c r="H88" s="60">
        <v>57911.589746535101</v>
      </c>
      <c r="I88" s="60">
        <v>59206.525653540019</v>
      </c>
      <c r="J88" s="60">
        <v>60428.181285777697</v>
      </c>
      <c r="K88" s="60">
        <v>61613.796710811541</v>
      </c>
      <c r="L88" s="60">
        <v>62773.734532454844</v>
      </c>
      <c r="M88" s="60">
        <v>63953.300998663501</v>
      </c>
      <c r="N88" s="60">
        <v>65083.311455990901</v>
      </c>
      <c r="O88" s="60">
        <v>66102.474101093263</v>
      </c>
      <c r="P88" s="60">
        <v>67088.712115053582</v>
      </c>
      <c r="Q88" s="60">
        <v>68012.140438429939</v>
      </c>
    </row>
    <row r="89" spans="1:17" ht="14.55" x14ac:dyDescent="0.35">
      <c r="A89" t="s">
        <v>217</v>
      </c>
      <c r="B89" t="s">
        <v>36</v>
      </c>
      <c r="C89" t="s">
        <v>94</v>
      </c>
      <c r="D89" t="s">
        <v>48</v>
      </c>
      <c r="E89" t="s">
        <v>55</v>
      </c>
      <c r="F89" t="s">
        <v>54</v>
      </c>
      <c r="G89" s="60">
        <v>54953.713606250349</v>
      </c>
      <c r="H89" s="60">
        <v>56096.328057334824</v>
      </c>
      <c r="I89" s="60">
        <v>57221.732826081497</v>
      </c>
      <c r="J89" s="60">
        <v>58309.294690112227</v>
      </c>
      <c r="K89" s="60">
        <v>59279.829205027207</v>
      </c>
      <c r="L89" s="60">
        <v>60213.567678773128</v>
      </c>
      <c r="M89" s="60">
        <v>61149.489709446207</v>
      </c>
      <c r="N89" s="60">
        <v>61979.496097539777</v>
      </c>
      <c r="O89" s="60">
        <v>62794.095465986538</v>
      </c>
      <c r="P89" s="60">
        <v>63552.147511443662</v>
      </c>
      <c r="Q89" s="60">
        <v>64195.203398953068</v>
      </c>
    </row>
    <row r="90" spans="1:17" x14ac:dyDescent="0.3">
      <c r="A90" t="s">
        <v>218</v>
      </c>
      <c r="B90" t="s">
        <v>123</v>
      </c>
      <c r="C90" t="s">
        <v>95</v>
      </c>
      <c r="D90" t="s">
        <v>49</v>
      </c>
      <c r="E90" t="s">
        <v>126</v>
      </c>
      <c r="F90" t="s">
        <v>53</v>
      </c>
      <c r="G90" s="60">
        <v>53807.781367655029</v>
      </c>
      <c r="H90" s="60">
        <v>53922.402375876707</v>
      </c>
      <c r="I90" s="60">
        <v>53960.408071558224</v>
      </c>
      <c r="J90" s="60">
        <v>54085.753746910923</v>
      </c>
      <c r="K90" s="60">
        <v>54277.695614713783</v>
      </c>
      <c r="L90" s="60">
        <v>54548.626377028442</v>
      </c>
      <c r="M90" s="60">
        <v>54550.681952808649</v>
      </c>
      <c r="N90" s="60">
        <v>54735.117456353189</v>
      </c>
      <c r="O90" s="60">
        <v>54880.074093770818</v>
      </c>
      <c r="P90" s="60">
        <v>54978.440435908225</v>
      </c>
      <c r="Q90" s="60">
        <v>55119.484972456979</v>
      </c>
    </row>
    <row r="91" spans="1:17" x14ac:dyDescent="0.3">
      <c r="A91" t="s">
        <v>219</v>
      </c>
      <c r="B91" t="s">
        <v>124</v>
      </c>
      <c r="C91" t="s">
        <v>95</v>
      </c>
      <c r="D91" t="s">
        <v>49</v>
      </c>
      <c r="E91" t="s">
        <v>126</v>
      </c>
      <c r="F91" t="s">
        <v>54</v>
      </c>
      <c r="G91" s="60">
        <v>51322.987439950986</v>
      </c>
      <c r="H91" s="60">
        <v>50949.586395425635</v>
      </c>
      <c r="I91" s="60">
        <v>50659.687193272344</v>
      </c>
      <c r="J91" s="60">
        <v>50427.958653373673</v>
      </c>
      <c r="K91" s="60">
        <v>50259.148276338754</v>
      </c>
      <c r="L91" s="60">
        <v>50390.720991541501</v>
      </c>
      <c r="M91" s="60">
        <v>50240.537213598182</v>
      </c>
      <c r="N91" s="60">
        <v>50193.172422668657</v>
      </c>
      <c r="O91" s="60">
        <v>50170.5349255662</v>
      </c>
      <c r="P91" s="60">
        <v>50198.065334656865</v>
      </c>
      <c r="Q91" s="60">
        <v>50222.582598280518</v>
      </c>
    </row>
    <row r="92" spans="1:17" x14ac:dyDescent="0.3">
      <c r="A92" t="s">
        <v>220</v>
      </c>
      <c r="B92" t="s">
        <v>35</v>
      </c>
      <c r="C92" t="s">
        <v>95</v>
      </c>
      <c r="D92" t="s">
        <v>49</v>
      </c>
      <c r="E92" t="s">
        <v>55</v>
      </c>
      <c r="F92" t="s">
        <v>53</v>
      </c>
      <c r="G92" s="60">
        <v>54535.23272476234</v>
      </c>
      <c r="H92" s="60">
        <v>55922.614294468083</v>
      </c>
      <c r="I92" s="60">
        <v>57343.917031470162</v>
      </c>
      <c r="J92" s="60">
        <v>58788.216446381113</v>
      </c>
      <c r="K92" s="60">
        <v>60142.145001139907</v>
      </c>
      <c r="L92" s="60">
        <v>61438.171009021629</v>
      </c>
      <c r="M92" s="60">
        <v>62620.677381265457</v>
      </c>
      <c r="N92" s="60">
        <v>63681.039490626092</v>
      </c>
      <c r="O92" s="60">
        <v>64666.519859435095</v>
      </c>
      <c r="P92" s="60">
        <v>65642.60090317452</v>
      </c>
      <c r="Q92" s="60">
        <v>66596.837805252537</v>
      </c>
    </row>
    <row r="93" spans="1:17" x14ac:dyDescent="0.3">
      <c r="A93" t="s">
        <v>221</v>
      </c>
      <c r="B93" t="s">
        <v>36</v>
      </c>
      <c r="C93" t="s">
        <v>95</v>
      </c>
      <c r="D93" t="s">
        <v>49</v>
      </c>
      <c r="E93" t="s">
        <v>55</v>
      </c>
      <c r="F93" t="s">
        <v>54</v>
      </c>
      <c r="G93" s="60">
        <v>55554.946201431172</v>
      </c>
      <c r="H93" s="60">
        <v>56723.795146506702</v>
      </c>
      <c r="I93" s="60">
        <v>57835.476859650378</v>
      </c>
      <c r="J93" s="60">
        <v>58874.554590396983</v>
      </c>
      <c r="K93" s="60">
        <v>59929.359725461945</v>
      </c>
      <c r="L93" s="60">
        <v>60842.207964405621</v>
      </c>
      <c r="M93" s="60">
        <v>61615.253687374789</v>
      </c>
      <c r="N93" s="60">
        <v>62321.270976055952</v>
      </c>
      <c r="O93" s="60">
        <v>62919.346433125</v>
      </c>
      <c r="P93" s="60">
        <v>63534.160287418446</v>
      </c>
      <c r="Q93" s="60">
        <v>64101.266101061759</v>
      </c>
    </row>
    <row r="94" spans="1:17" x14ac:dyDescent="0.3">
      <c r="A94" t="s">
        <v>222</v>
      </c>
      <c r="B94" t="s">
        <v>123</v>
      </c>
      <c r="C94" t="s">
        <v>96</v>
      </c>
      <c r="D94" t="s">
        <v>97</v>
      </c>
      <c r="E94" t="s">
        <v>126</v>
      </c>
      <c r="F94" t="s">
        <v>53</v>
      </c>
      <c r="G94" s="60">
        <v>34098.794875797423</v>
      </c>
      <c r="H94" s="60">
        <v>33722.002617464997</v>
      </c>
      <c r="I94" s="60">
        <v>33439.137975428748</v>
      </c>
      <c r="J94" s="60">
        <v>33221.685189795688</v>
      </c>
      <c r="K94" s="60">
        <v>33075.344083082215</v>
      </c>
      <c r="L94" s="60">
        <v>32973.643606447658</v>
      </c>
      <c r="M94" s="60">
        <v>32993.697361403531</v>
      </c>
      <c r="N94" s="60">
        <v>33046.741334540471</v>
      </c>
      <c r="O94" s="60">
        <v>33126.885599637637</v>
      </c>
      <c r="P94" s="60">
        <v>33232.225894303876</v>
      </c>
      <c r="Q94" s="60">
        <v>33337.820090356829</v>
      </c>
    </row>
    <row r="95" spans="1:17" x14ac:dyDescent="0.3">
      <c r="A95" t="s">
        <v>223</v>
      </c>
      <c r="B95" t="s">
        <v>124</v>
      </c>
      <c r="C95" t="s">
        <v>96</v>
      </c>
      <c r="D95" t="s">
        <v>97</v>
      </c>
      <c r="E95" t="s">
        <v>126</v>
      </c>
      <c r="F95" t="s">
        <v>54</v>
      </c>
      <c r="G95" s="60">
        <v>32961.195203144562</v>
      </c>
      <c r="H95" s="60">
        <v>32387.813108689395</v>
      </c>
      <c r="I95" s="60">
        <v>31803.346202466637</v>
      </c>
      <c r="J95" s="60">
        <v>31359.946161962183</v>
      </c>
      <c r="K95" s="60">
        <v>31062.569236175372</v>
      </c>
      <c r="L95" s="60">
        <v>30805.073524068594</v>
      </c>
      <c r="M95" s="60">
        <v>30623.578053552439</v>
      </c>
      <c r="N95" s="60">
        <v>30555.856662730257</v>
      </c>
      <c r="O95" s="60">
        <v>30562.627078536687</v>
      </c>
      <c r="P95" s="60">
        <v>30518.521810407503</v>
      </c>
      <c r="Q95" s="60">
        <v>30533.262176382184</v>
      </c>
    </row>
    <row r="96" spans="1:17" x14ac:dyDescent="0.3">
      <c r="A96" t="s">
        <v>224</v>
      </c>
      <c r="B96" t="s">
        <v>35</v>
      </c>
      <c r="C96" t="s">
        <v>96</v>
      </c>
      <c r="D96" t="s">
        <v>97</v>
      </c>
      <c r="E96" t="s">
        <v>55</v>
      </c>
      <c r="F96" t="s">
        <v>53</v>
      </c>
      <c r="G96" s="60">
        <v>38583.845414520161</v>
      </c>
      <c r="H96" s="60">
        <v>39186.755116606248</v>
      </c>
      <c r="I96" s="60">
        <v>39737.792658814098</v>
      </c>
      <c r="J96" s="60">
        <v>40281.277499780655</v>
      </c>
      <c r="K96" s="60">
        <v>40770.250713285008</v>
      </c>
      <c r="L96" s="60">
        <v>41217.873575931764</v>
      </c>
      <c r="M96" s="60">
        <v>41680.523427204003</v>
      </c>
      <c r="N96" s="60">
        <v>42073.715345241893</v>
      </c>
      <c r="O96" s="60">
        <v>42391.607752913063</v>
      </c>
      <c r="P96" s="60">
        <v>42754.80179185055</v>
      </c>
      <c r="Q96" s="60">
        <v>43119.172564424465</v>
      </c>
    </row>
    <row r="97" spans="1:17" x14ac:dyDescent="0.3">
      <c r="A97" t="s">
        <v>225</v>
      </c>
      <c r="B97" t="s">
        <v>36</v>
      </c>
      <c r="C97" t="s">
        <v>96</v>
      </c>
      <c r="D97" t="s">
        <v>97</v>
      </c>
      <c r="E97" t="s">
        <v>55</v>
      </c>
      <c r="F97" t="s">
        <v>54</v>
      </c>
      <c r="G97" s="60">
        <v>39484.93971688539</v>
      </c>
      <c r="H97" s="60">
        <v>39991.969084296514</v>
      </c>
      <c r="I97" s="60">
        <v>40549.956607135697</v>
      </c>
      <c r="J97" s="60">
        <v>41072.890675828254</v>
      </c>
      <c r="K97" s="60">
        <v>41511.812733459512</v>
      </c>
      <c r="L97" s="60">
        <v>41964.528185140465</v>
      </c>
      <c r="M97" s="60">
        <v>42347.782757667585</v>
      </c>
      <c r="N97" s="60">
        <v>42645.075102490831</v>
      </c>
      <c r="O97" s="60">
        <v>42940.071935744971</v>
      </c>
      <c r="P97" s="60">
        <v>43242.700515643526</v>
      </c>
      <c r="Q97" s="60">
        <v>43514.997094659557</v>
      </c>
    </row>
    <row r="98" spans="1:17" x14ac:dyDescent="0.3">
      <c r="A98" t="s">
        <v>226</v>
      </c>
      <c r="B98" t="s">
        <v>123</v>
      </c>
      <c r="C98" t="s">
        <v>98</v>
      </c>
      <c r="D98" t="s">
        <v>99</v>
      </c>
      <c r="E98" t="s">
        <v>126</v>
      </c>
      <c r="F98" t="s">
        <v>53</v>
      </c>
      <c r="G98" s="60">
        <v>76792.476495605166</v>
      </c>
      <c r="H98" s="60">
        <v>77573.751462563247</v>
      </c>
      <c r="I98" s="60">
        <v>78201.630282661703</v>
      </c>
      <c r="J98" s="60">
        <v>78663.216963381725</v>
      </c>
      <c r="K98" s="60">
        <v>79076.774965081859</v>
      </c>
      <c r="L98" s="60">
        <v>79386.590524109415</v>
      </c>
      <c r="M98" s="60">
        <v>79568.185475810271</v>
      </c>
      <c r="N98" s="60">
        <v>79872.456359756587</v>
      </c>
      <c r="O98" s="60">
        <v>80192.490761456051</v>
      </c>
      <c r="P98" s="60">
        <v>80420.121605724984</v>
      </c>
      <c r="Q98" s="60">
        <v>80601.990662217926</v>
      </c>
    </row>
    <row r="99" spans="1:17" x14ac:dyDescent="0.3">
      <c r="A99" t="s">
        <v>227</v>
      </c>
      <c r="B99" t="s">
        <v>124</v>
      </c>
      <c r="C99" t="s">
        <v>98</v>
      </c>
      <c r="D99" t="s">
        <v>99</v>
      </c>
      <c r="E99" t="s">
        <v>126</v>
      </c>
      <c r="F99" t="s">
        <v>54</v>
      </c>
      <c r="G99" s="60">
        <v>64967.390521570902</v>
      </c>
      <c r="H99" s="60">
        <v>65701.862098636295</v>
      </c>
      <c r="I99" s="60">
        <v>66348.687566349516</v>
      </c>
      <c r="J99" s="60">
        <v>66737.341366959925</v>
      </c>
      <c r="K99" s="60">
        <v>67107.036552514837</v>
      </c>
      <c r="L99" s="60">
        <v>67576.415680596838</v>
      </c>
      <c r="M99" s="60">
        <v>67956.984763485263</v>
      </c>
      <c r="N99" s="60">
        <v>68373.927060137692</v>
      </c>
      <c r="O99" s="60">
        <v>68639.256552412829</v>
      </c>
      <c r="P99" s="60">
        <v>68888.236753687059</v>
      </c>
      <c r="Q99" s="60">
        <v>69199.200917156501</v>
      </c>
    </row>
    <row r="100" spans="1:17" x14ac:dyDescent="0.3">
      <c r="A100" t="s">
        <v>228</v>
      </c>
      <c r="B100" t="s">
        <v>35</v>
      </c>
      <c r="C100" t="s">
        <v>98</v>
      </c>
      <c r="D100" t="s">
        <v>99</v>
      </c>
      <c r="E100" t="s">
        <v>55</v>
      </c>
      <c r="F100" t="s">
        <v>53</v>
      </c>
      <c r="G100" s="60">
        <v>53101.957268585626</v>
      </c>
      <c r="H100" s="60">
        <v>54679.429986020768</v>
      </c>
      <c r="I100" s="60">
        <v>56284.534482013245</v>
      </c>
      <c r="J100" s="60">
        <v>57849.940211453591</v>
      </c>
      <c r="K100" s="60">
        <v>59469.247530548804</v>
      </c>
      <c r="L100" s="60">
        <v>61023.79953188129</v>
      </c>
      <c r="M100" s="60">
        <v>62559.936906635929</v>
      </c>
      <c r="N100" s="60">
        <v>63968.101910146805</v>
      </c>
      <c r="O100" s="60">
        <v>65178.4528777042</v>
      </c>
      <c r="P100" s="60">
        <v>66432.773514509245</v>
      </c>
      <c r="Q100" s="60">
        <v>67615.09108776068</v>
      </c>
    </row>
    <row r="101" spans="1:17" x14ac:dyDescent="0.3">
      <c r="A101" t="s">
        <v>229</v>
      </c>
      <c r="B101" t="s">
        <v>36</v>
      </c>
      <c r="C101" t="s">
        <v>98</v>
      </c>
      <c r="D101" t="s">
        <v>99</v>
      </c>
      <c r="E101" t="s">
        <v>55</v>
      </c>
      <c r="F101" t="s">
        <v>54</v>
      </c>
      <c r="G101" s="60">
        <v>49869.156177170029</v>
      </c>
      <c r="H101" s="60">
        <v>51142.60359290558</v>
      </c>
      <c r="I101" s="60">
        <v>52447.452501374086</v>
      </c>
      <c r="J101" s="60">
        <v>53709.211710089417</v>
      </c>
      <c r="K101" s="60">
        <v>54981.207198760734</v>
      </c>
      <c r="L101" s="60">
        <v>56142.760723479427</v>
      </c>
      <c r="M101" s="60">
        <v>57309.690332747574</v>
      </c>
      <c r="N101" s="60">
        <v>58357.939417474554</v>
      </c>
      <c r="O101" s="60">
        <v>59362.496778741588</v>
      </c>
      <c r="P101" s="60">
        <v>60363.937938422074</v>
      </c>
      <c r="Q101" s="60">
        <v>61283.804996546161</v>
      </c>
    </row>
    <row r="102" spans="1:17" x14ac:dyDescent="0.3">
      <c r="A102" t="s">
        <v>230</v>
      </c>
      <c r="B102" t="s">
        <v>123</v>
      </c>
      <c r="C102" t="s">
        <v>100</v>
      </c>
      <c r="D102" t="s">
        <v>101</v>
      </c>
      <c r="E102" t="s">
        <v>126</v>
      </c>
      <c r="F102" t="s">
        <v>53</v>
      </c>
      <c r="G102" s="60">
        <v>48006.069059502239</v>
      </c>
      <c r="H102" s="60">
        <v>47674.253369903745</v>
      </c>
      <c r="I102" s="60">
        <v>47450.74432080218</v>
      </c>
      <c r="J102" s="60">
        <v>47267.739912459365</v>
      </c>
      <c r="K102" s="60">
        <v>47096.345450500681</v>
      </c>
      <c r="L102" s="60">
        <v>47057.630960835813</v>
      </c>
      <c r="M102" s="60">
        <v>47064.918858554767</v>
      </c>
      <c r="N102" s="60">
        <v>47150.886146687</v>
      </c>
      <c r="O102" s="60">
        <v>47239.380663281081</v>
      </c>
      <c r="P102" s="60">
        <v>47385.571658465284</v>
      </c>
      <c r="Q102" s="60">
        <v>47624.796445780223</v>
      </c>
    </row>
    <row r="103" spans="1:17" x14ac:dyDescent="0.3">
      <c r="A103" t="s">
        <v>231</v>
      </c>
      <c r="B103" t="s">
        <v>124</v>
      </c>
      <c r="C103" t="s">
        <v>100</v>
      </c>
      <c r="D103" t="s">
        <v>101</v>
      </c>
      <c r="E103" t="s">
        <v>126</v>
      </c>
      <c r="F103" t="s">
        <v>54</v>
      </c>
      <c r="G103" s="60">
        <v>48387.666755154474</v>
      </c>
      <c r="H103" s="60">
        <v>48275.478873207081</v>
      </c>
      <c r="I103" s="60">
        <v>48118.832041612739</v>
      </c>
      <c r="J103" s="60">
        <v>48049.523066307913</v>
      </c>
      <c r="K103" s="60">
        <v>47970.761964142512</v>
      </c>
      <c r="L103" s="60">
        <v>48019.667957541795</v>
      </c>
      <c r="M103" s="60">
        <v>48076.342492103504</v>
      </c>
      <c r="N103" s="60">
        <v>48197.282268293806</v>
      </c>
      <c r="O103" s="60">
        <v>48353.545534595702</v>
      </c>
      <c r="P103" s="60">
        <v>48471.856737698938</v>
      </c>
      <c r="Q103" s="60">
        <v>48679.067856207781</v>
      </c>
    </row>
    <row r="104" spans="1:17" x14ac:dyDescent="0.3">
      <c r="A104" t="s">
        <v>232</v>
      </c>
      <c r="B104" t="s">
        <v>35</v>
      </c>
      <c r="C104" t="s">
        <v>100</v>
      </c>
      <c r="D104" t="s">
        <v>101</v>
      </c>
      <c r="E104" t="s">
        <v>55</v>
      </c>
      <c r="F104" t="s">
        <v>53</v>
      </c>
      <c r="G104" s="60">
        <v>53115.738984660544</v>
      </c>
      <c r="H104" s="60">
        <v>54131.683889718297</v>
      </c>
      <c r="I104" s="60">
        <v>55129.908230990171</v>
      </c>
      <c r="J104" s="60">
        <v>56020.167018169072</v>
      </c>
      <c r="K104" s="60">
        <v>56962.181664114163</v>
      </c>
      <c r="L104" s="60">
        <v>57865.277064663627</v>
      </c>
      <c r="M104" s="60">
        <v>58736.353403931731</v>
      </c>
      <c r="N104" s="60">
        <v>59520.308357563103</v>
      </c>
      <c r="O104" s="60">
        <v>60283.221204005407</v>
      </c>
      <c r="P104" s="60">
        <v>61034.652871529259</v>
      </c>
      <c r="Q104" s="60">
        <v>61769.393473247583</v>
      </c>
    </row>
    <row r="105" spans="1:17" x14ac:dyDescent="0.3">
      <c r="A105" t="s">
        <v>233</v>
      </c>
      <c r="B105" t="s">
        <v>36</v>
      </c>
      <c r="C105" t="s">
        <v>100</v>
      </c>
      <c r="D105" t="s">
        <v>101</v>
      </c>
      <c r="E105" t="s">
        <v>55</v>
      </c>
      <c r="F105" t="s">
        <v>54</v>
      </c>
      <c r="G105" s="60">
        <v>53772.064985222314</v>
      </c>
      <c r="H105" s="60">
        <v>54621.877779783383</v>
      </c>
      <c r="I105" s="60">
        <v>55562.743852316788</v>
      </c>
      <c r="J105" s="60">
        <v>56515.82701096723</v>
      </c>
      <c r="K105" s="60">
        <v>57464.595900940942</v>
      </c>
      <c r="L105" s="60">
        <v>58299.271376483353</v>
      </c>
      <c r="M105" s="60">
        <v>59165.655138577691</v>
      </c>
      <c r="N105" s="60">
        <v>60007.915597782674</v>
      </c>
      <c r="O105" s="60">
        <v>60794.191610415779</v>
      </c>
      <c r="P105" s="60">
        <v>61628.443468662008</v>
      </c>
      <c r="Q105" s="60">
        <v>62415.662928937403</v>
      </c>
    </row>
    <row r="106" spans="1:17" x14ac:dyDescent="0.3">
      <c r="A106" t="s">
        <v>234</v>
      </c>
      <c r="B106" t="s">
        <v>123</v>
      </c>
      <c r="C106" t="s">
        <v>102</v>
      </c>
      <c r="D106" t="s">
        <v>103</v>
      </c>
      <c r="E106" t="s">
        <v>126</v>
      </c>
      <c r="F106" t="s">
        <v>53</v>
      </c>
      <c r="G106" s="60">
        <v>25374.868743522329</v>
      </c>
      <c r="H106" s="60">
        <v>25004.201551286773</v>
      </c>
      <c r="I106" s="60">
        <v>24743.512437706155</v>
      </c>
      <c r="J106" s="60">
        <v>24517.948126281579</v>
      </c>
      <c r="K106" s="60">
        <v>24418.947242392296</v>
      </c>
      <c r="L106" s="60">
        <v>24416.031652407739</v>
      </c>
      <c r="M106" s="60">
        <v>24472.8384055282</v>
      </c>
      <c r="N106" s="60">
        <v>24561.243778338496</v>
      </c>
      <c r="O106" s="60">
        <v>24703.945453090386</v>
      </c>
      <c r="P106" s="60">
        <v>24820.040941838452</v>
      </c>
      <c r="Q106" s="60">
        <v>24925.572674277661</v>
      </c>
    </row>
    <row r="107" spans="1:17" x14ac:dyDescent="0.3">
      <c r="A107" t="s">
        <v>235</v>
      </c>
      <c r="B107" t="s">
        <v>124</v>
      </c>
      <c r="C107" t="s">
        <v>102</v>
      </c>
      <c r="D107" t="s">
        <v>103</v>
      </c>
      <c r="E107" t="s">
        <v>126</v>
      </c>
      <c r="F107" t="s">
        <v>54</v>
      </c>
      <c r="G107" s="60">
        <v>26212.485130004025</v>
      </c>
      <c r="H107" s="60">
        <v>25668.752363920099</v>
      </c>
      <c r="I107" s="60">
        <v>25287.081045137562</v>
      </c>
      <c r="J107" s="60">
        <v>24908.127097924073</v>
      </c>
      <c r="K107" s="60">
        <v>24647.637201262442</v>
      </c>
      <c r="L107" s="60">
        <v>24487.794994067812</v>
      </c>
      <c r="M107" s="60">
        <v>24399.630810219209</v>
      </c>
      <c r="N107" s="60">
        <v>24416.217094034815</v>
      </c>
      <c r="O107" s="60">
        <v>24407.07680079342</v>
      </c>
      <c r="P107" s="60">
        <v>24450.573814123753</v>
      </c>
      <c r="Q107" s="60">
        <v>24490.862687515993</v>
      </c>
    </row>
    <row r="108" spans="1:17" x14ac:dyDescent="0.3">
      <c r="A108" t="s">
        <v>236</v>
      </c>
      <c r="B108" t="s">
        <v>35</v>
      </c>
      <c r="C108" t="s">
        <v>102</v>
      </c>
      <c r="D108" t="s">
        <v>103</v>
      </c>
      <c r="E108" t="s">
        <v>55</v>
      </c>
      <c r="F108" t="s">
        <v>53</v>
      </c>
      <c r="G108" s="60">
        <v>40466.39215248081</v>
      </c>
      <c r="H108" s="60">
        <v>40781.07820862325</v>
      </c>
      <c r="I108" s="60">
        <v>41051.838298686162</v>
      </c>
      <c r="J108" s="60">
        <v>41305.394534883606</v>
      </c>
      <c r="K108" s="60">
        <v>41555.738581530735</v>
      </c>
      <c r="L108" s="60">
        <v>41759.793992078521</v>
      </c>
      <c r="M108" s="60">
        <v>41994.463808365414</v>
      </c>
      <c r="N108" s="60">
        <v>42193.835484469513</v>
      </c>
      <c r="O108" s="60">
        <v>42332.036863382258</v>
      </c>
      <c r="P108" s="60">
        <v>42521.064498656531</v>
      </c>
      <c r="Q108" s="60">
        <v>42719.200514879136</v>
      </c>
    </row>
    <row r="109" spans="1:17" x14ac:dyDescent="0.3">
      <c r="A109" t="s">
        <v>237</v>
      </c>
      <c r="B109" t="s">
        <v>36</v>
      </c>
      <c r="C109" t="s">
        <v>102</v>
      </c>
      <c r="D109" t="s">
        <v>103</v>
      </c>
      <c r="E109" t="s">
        <v>55</v>
      </c>
      <c r="F109" t="s">
        <v>54</v>
      </c>
      <c r="G109" s="60">
        <v>41050.071662566603</v>
      </c>
      <c r="H109" s="60">
        <v>41495.393081042617</v>
      </c>
      <c r="I109" s="60">
        <v>41902.670853059353</v>
      </c>
      <c r="J109" s="60">
        <v>42286.846111824314</v>
      </c>
      <c r="K109" s="60">
        <v>42634.669960358464</v>
      </c>
      <c r="L109" s="60">
        <v>42895.379320986794</v>
      </c>
      <c r="M109" s="60">
        <v>43178.87800273297</v>
      </c>
      <c r="N109" s="60">
        <v>43467.983812357081</v>
      </c>
      <c r="O109" s="60">
        <v>43652.912372679122</v>
      </c>
      <c r="P109" s="60">
        <v>43855.973221135799</v>
      </c>
      <c r="Q109" s="60">
        <v>44038.854367449276</v>
      </c>
    </row>
    <row r="110" spans="1:17" x14ac:dyDescent="0.3">
      <c r="A110" t="s">
        <v>238</v>
      </c>
      <c r="B110" t="s">
        <v>123</v>
      </c>
      <c r="C110" t="s">
        <v>104</v>
      </c>
      <c r="D110" t="s">
        <v>50</v>
      </c>
      <c r="E110" t="s">
        <v>126</v>
      </c>
      <c r="F110" t="s">
        <v>53</v>
      </c>
      <c r="G110" s="60">
        <v>62108.745681392771</v>
      </c>
      <c r="H110" s="60">
        <v>62484.221158881839</v>
      </c>
      <c r="I110" s="60">
        <v>62767.538976806078</v>
      </c>
      <c r="J110" s="60">
        <v>63392.12488513811</v>
      </c>
      <c r="K110" s="60">
        <v>64174.797588065296</v>
      </c>
      <c r="L110" s="60">
        <v>64881.574139393102</v>
      </c>
      <c r="M110" s="60">
        <v>65152.591900625041</v>
      </c>
      <c r="N110" s="60">
        <v>65499.873196818917</v>
      </c>
      <c r="O110" s="60">
        <v>65930.694223279206</v>
      </c>
      <c r="P110" s="60">
        <v>66162.137221641795</v>
      </c>
      <c r="Q110" s="60">
        <v>66393.919655356716</v>
      </c>
    </row>
    <row r="111" spans="1:17" x14ac:dyDescent="0.3">
      <c r="A111" t="s">
        <v>239</v>
      </c>
      <c r="B111" t="s">
        <v>124</v>
      </c>
      <c r="C111" t="s">
        <v>104</v>
      </c>
      <c r="D111" t="s">
        <v>50</v>
      </c>
      <c r="E111" t="s">
        <v>126</v>
      </c>
      <c r="F111" t="s">
        <v>54</v>
      </c>
      <c r="G111" s="60">
        <v>62907.943547612886</v>
      </c>
      <c r="H111" s="60">
        <v>62912.409007973605</v>
      </c>
      <c r="I111" s="60">
        <v>62873.898885368762</v>
      </c>
      <c r="J111" s="60">
        <v>63129.388840572581</v>
      </c>
      <c r="K111" s="60">
        <v>63585.021038998166</v>
      </c>
      <c r="L111" s="60">
        <v>63978.514126716283</v>
      </c>
      <c r="M111" s="60">
        <v>64002.548600565264</v>
      </c>
      <c r="N111" s="60">
        <v>64097.328539276066</v>
      </c>
      <c r="O111" s="60">
        <v>64138.426834683705</v>
      </c>
      <c r="P111" s="60">
        <v>64165.170311647249</v>
      </c>
      <c r="Q111" s="60">
        <v>64292.084024977594</v>
      </c>
    </row>
    <row r="112" spans="1:17" x14ac:dyDescent="0.3">
      <c r="A112" t="s">
        <v>240</v>
      </c>
      <c r="B112" t="s">
        <v>35</v>
      </c>
      <c r="C112" t="s">
        <v>104</v>
      </c>
      <c r="D112" t="s">
        <v>50</v>
      </c>
      <c r="E112" t="s">
        <v>55</v>
      </c>
      <c r="F112" t="s">
        <v>53</v>
      </c>
      <c r="G112" s="60">
        <v>55445.661162107819</v>
      </c>
      <c r="H112" s="60">
        <v>56673.656202630853</v>
      </c>
      <c r="I112" s="60">
        <v>57896.897764173889</v>
      </c>
      <c r="J112" s="60">
        <v>59169.533970001328</v>
      </c>
      <c r="K112" s="60">
        <v>60547.090515544478</v>
      </c>
      <c r="L112" s="60">
        <v>61876.120339764922</v>
      </c>
      <c r="M112" s="60">
        <v>63010.600655037357</v>
      </c>
      <c r="N112" s="60">
        <v>64080.3124911294</v>
      </c>
      <c r="O112" s="60">
        <v>65042.325486322297</v>
      </c>
      <c r="P112" s="60">
        <v>66038.199139140066</v>
      </c>
      <c r="Q112" s="60">
        <v>67022.057595315899</v>
      </c>
    </row>
    <row r="113" spans="1:17" x14ac:dyDescent="0.3">
      <c r="A113" t="s">
        <v>241</v>
      </c>
      <c r="B113" t="s">
        <v>36</v>
      </c>
      <c r="C113" t="s">
        <v>104</v>
      </c>
      <c r="D113" t="s">
        <v>50</v>
      </c>
      <c r="E113" t="s">
        <v>55</v>
      </c>
      <c r="F113" t="s">
        <v>54</v>
      </c>
      <c r="G113" s="60">
        <v>53483.323532714559</v>
      </c>
      <c r="H113" s="60">
        <v>54580.141033905405</v>
      </c>
      <c r="I113" s="60">
        <v>55740.018543842554</v>
      </c>
      <c r="J113" s="60">
        <v>57008.791151581463</v>
      </c>
      <c r="K113" s="60">
        <v>58199.972199409021</v>
      </c>
      <c r="L113" s="60">
        <v>59386.572040413623</v>
      </c>
      <c r="M113" s="60">
        <v>60435.792491179447</v>
      </c>
      <c r="N113" s="60">
        <v>61386.504664066953</v>
      </c>
      <c r="O113" s="60">
        <v>62309.793634190006</v>
      </c>
      <c r="P113" s="60">
        <v>63175.323186426132</v>
      </c>
      <c r="Q113" s="60">
        <v>63960.136780040324</v>
      </c>
    </row>
    <row r="114" spans="1:17" x14ac:dyDescent="0.3">
      <c r="A114" t="s">
        <v>242</v>
      </c>
      <c r="B114" t="s">
        <v>123</v>
      </c>
      <c r="C114" t="s">
        <v>105</v>
      </c>
      <c r="D114" t="s">
        <v>106</v>
      </c>
      <c r="E114" t="s">
        <v>126</v>
      </c>
      <c r="F114" t="s">
        <v>53</v>
      </c>
      <c r="G114" s="60">
        <v>26405.907922717175</v>
      </c>
      <c r="H114" s="60">
        <v>25634.492908418404</v>
      </c>
      <c r="I114" s="60">
        <v>25038.580243595701</v>
      </c>
      <c r="J114" s="60">
        <v>24506.930423084272</v>
      </c>
      <c r="K114" s="60">
        <v>24132.317843257573</v>
      </c>
      <c r="L114" s="60">
        <v>23828.634482928541</v>
      </c>
      <c r="M114" s="60">
        <v>23638.62397955565</v>
      </c>
      <c r="N114" s="60">
        <v>23562.808421826754</v>
      </c>
      <c r="O114" s="60">
        <v>23550.871009530591</v>
      </c>
      <c r="P114" s="60">
        <v>23563.553983487825</v>
      </c>
      <c r="Q114" s="60">
        <v>23620.498931748498</v>
      </c>
    </row>
    <row r="115" spans="1:17" x14ac:dyDescent="0.3">
      <c r="A115" t="s">
        <v>243</v>
      </c>
      <c r="B115" t="s">
        <v>124</v>
      </c>
      <c r="C115" t="s">
        <v>105</v>
      </c>
      <c r="D115" t="s">
        <v>106</v>
      </c>
      <c r="E115" t="s">
        <v>126</v>
      </c>
      <c r="F115" t="s">
        <v>54</v>
      </c>
      <c r="G115" s="60">
        <v>28403.287586325991</v>
      </c>
      <c r="H115" s="60">
        <v>27719.597706100943</v>
      </c>
      <c r="I115" s="60">
        <v>27139.711949886503</v>
      </c>
      <c r="J115" s="60">
        <v>26655.459792556314</v>
      </c>
      <c r="K115" s="60">
        <v>26191.723219678803</v>
      </c>
      <c r="L115" s="60">
        <v>25877.637711223699</v>
      </c>
      <c r="M115" s="60">
        <v>25638.529694914421</v>
      </c>
      <c r="N115" s="60">
        <v>25461.181123442901</v>
      </c>
      <c r="O115" s="60">
        <v>25413.302537232201</v>
      </c>
      <c r="P115" s="60">
        <v>25301.555804858042</v>
      </c>
      <c r="Q115" s="60">
        <v>25250.373687616961</v>
      </c>
    </row>
    <row r="116" spans="1:17" x14ac:dyDescent="0.3">
      <c r="A116" t="s">
        <v>244</v>
      </c>
      <c r="B116" t="s">
        <v>35</v>
      </c>
      <c r="C116" t="s">
        <v>105</v>
      </c>
      <c r="D116" t="s">
        <v>106</v>
      </c>
      <c r="E116" t="s">
        <v>55</v>
      </c>
      <c r="F116" t="s">
        <v>53</v>
      </c>
      <c r="G116" s="60">
        <v>40273.741041502988</v>
      </c>
      <c r="H116" s="60">
        <v>40822.491566078199</v>
      </c>
      <c r="I116" s="60">
        <v>41289.282989051062</v>
      </c>
      <c r="J116" s="60">
        <v>41783.238705360563</v>
      </c>
      <c r="K116" s="60">
        <v>42141.985221515133</v>
      </c>
      <c r="L116" s="60">
        <v>42468.740300275858</v>
      </c>
      <c r="M116" s="60">
        <v>42819.522867957487</v>
      </c>
      <c r="N116" s="60">
        <v>43138.282393131798</v>
      </c>
      <c r="O116" s="60">
        <v>43388.493153033116</v>
      </c>
      <c r="P116" s="60">
        <v>43643.754499472227</v>
      </c>
      <c r="Q116" s="60">
        <v>43798.156768686888</v>
      </c>
    </row>
    <row r="117" spans="1:17" x14ac:dyDescent="0.3">
      <c r="A117" t="s">
        <v>245</v>
      </c>
      <c r="B117" t="s">
        <v>36</v>
      </c>
      <c r="C117" t="s">
        <v>105</v>
      </c>
      <c r="D117" t="s">
        <v>106</v>
      </c>
      <c r="E117" t="s">
        <v>55</v>
      </c>
      <c r="F117" t="s">
        <v>54</v>
      </c>
      <c r="G117" s="60">
        <v>40875.180228500256</v>
      </c>
      <c r="H117" s="60">
        <v>41391.035840484008</v>
      </c>
      <c r="I117" s="60">
        <v>41925.000719660471</v>
      </c>
      <c r="J117" s="60">
        <v>42448.347625257265</v>
      </c>
      <c r="K117" s="60">
        <v>43030.988807328635</v>
      </c>
      <c r="L117" s="60">
        <v>43485.229429275969</v>
      </c>
      <c r="M117" s="60">
        <v>43960.184065435453</v>
      </c>
      <c r="N117" s="60">
        <v>44359.799225282019</v>
      </c>
      <c r="O117" s="60">
        <v>44769.455154004514</v>
      </c>
      <c r="P117" s="60">
        <v>45137.167906833456</v>
      </c>
      <c r="Q117" s="60">
        <v>45418.992547111557</v>
      </c>
    </row>
    <row r="118" spans="1:17" x14ac:dyDescent="0.3">
      <c r="A118" t="s">
        <v>246</v>
      </c>
      <c r="B118" t="s">
        <v>123</v>
      </c>
      <c r="C118" t="s">
        <v>107</v>
      </c>
      <c r="D118" t="s">
        <v>108</v>
      </c>
      <c r="E118" t="s">
        <v>126</v>
      </c>
      <c r="F118" t="s">
        <v>53</v>
      </c>
      <c r="G118" s="60">
        <v>70926.624273220907</v>
      </c>
      <c r="H118" s="60">
        <v>71462.330996776946</v>
      </c>
      <c r="I118" s="60">
        <v>71886.946101096153</v>
      </c>
      <c r="J118" s="60">
        <v>73420.339947583314</v>
      </c>
      <c r="K118" s="60">
        <v>74912.974871631988</v>
      </c>
      <c r="L118" s="60">
        <v>76336.357319637158</v>
      </c>
      <c r="M118" s="60">
        <v>76954.429769907176</v>
      </c>
      <c r="N118" s="60">
        <v>77594.269161134565</v>
      </c>
      <c r="O118" s="60">
        <v>78252.356021035041</v>
      </c>
      <c r="P118" s="60">
        <v>78952.609204227774</v>
      </c>
      <c r="Q118" s="60">
        <v>79581.728908484598</v>
      </c>
    </row>
    <row r="119" spans="1:17" x14ac:dyDescent="0.3">
      <c r="A119" t="s">
        <v>247</v>
      </c>
      <c r="B119" t="s">
        <v>124</v>
      </c>
      <c r="C119" t="s">
        <v>107</v>
      </c>
      <c r="D119" t="s">
        <v>108</v>
      </c>
      <c r="E119" t="s">
        <v>126</v>
      </c>
      <c r="F119" t="s">
        <v>54</v>
      </c>
      <c r="G119" s="60">
        <v>70286.613131373335</v>
      </c>
      <c r="H119" s="60">
        <v>71018.213345280645</v>
      </c>
      <c r="I119" s="60">
        <v>71553.973184489078</v>
      </c>
      <c r="J119" s="60">
        <v>73019.52774796696</v>
      </c>
      <c r="K119" s="60">
        <v>74349.083354261093</v>
      </c>
      <c r="L119" s="60">
        <v>75708.569628323967</v>
      </c>
      <c r="M119" s="60">
        <v>76262.216495533517</v>
      </c>
      <c r="N119" s="60">
        <v>76835.416680869108</v>
      </c>
      <c r="O119" s="60">
        <v>77356.628664397198</v>
      </c>
      <c r="P119" s="60">
        <v>77849.796687779279</v>
      </c>
      <c r="Q119" s="60">
        <v>78416.757162270223</v>
      </c>
    </row>
    <row r="120" spans="1:17" x14ac:dyDescent="0.3">
      <c r="A120" t="s">
        <v>248</v>
      </c>
      <c r="B120" t="s">
        <v>35</v>
      </c>
      <c r="C120" t="s">
        <v>107</v>
      </c>
      <c r="D120" t="s">
        <v>108</v>
      </c>
      <c r="E120" t="s">
        <v>55</v>
      </c>
      <c r="F120" t="s">
        <v>53</v>
      </c>
      <c r="G120" s="60">
        <v>45159.319082207323</v>
      </c>
      <c r="H120" s="60">
        <v>47092.299747623205</v>
      </c>
      <c r="I120" s="60">
        <v>48944.627778198323</v>
      </c>
      <c r="J120" s="60">
        <v>51012.412416761406</v>
      </c>
      <c r="K120" s="60">
        <v>53045.921213997019</v>
      </c>
      <c r="L120" s="60">
        <v>55083.51593509761</v>
      </c>
      <c r="M120" s="60">
        <v>56832.652079967811</v>
      </c>
      <c r="N120" s="60">
        <v>58509.821480111052</v>
      </c>
      <c r="O120" s="60">
        <v>60094.678747318329</v>
      </c>
      <c r="P120" s="60">
        <v>61705.839325345958</v>
      </c>
      <c r="Q120" s="60">
        <v>63274.107602142991</v>
      </c>
    </row>
    <row r="121" spans="1:17" x14ac:dyDescent="0.3">
      <c r="A121" t="s">
        <v>249</v>
      </c>
      <c r="B121" t="s">
        <v>36</v>
      </c>
      <c r="C121" t="s">
        <v>107</v>
      </c>
      <c r="D121" t="s">
        <v>108</v>
      </c>
      <c r="E121" t="s">
        <v>55</v>
      </c>
      <c r="F121" t="s">
        <v>54</v>
      </c>
      <c r="G121" s="60">
        <v>37740.311901636742</v>
      </c>
      <c r="H121" s="60">
        <v>39468.855995484453</v>
      </c>
      <c r="I121" s="60">
        <v>41300.969293147653</v>
      </c>
      <c r="J121" s="60">
        <v>43278.79000401964</v>
      </c>
      <c r="K121" s="60">
        <v>45323.824874053382</v>
      </c>
      <c r="L121" s="60">
        <v>47304.188335780891</v>
      </c>
      <c r="M121" s="60">
        <v>49147.144829350102</v>
      </c>
      <c r="N121" s="60">
        <v>50925.453517169459</v>
      </c>
      <c r="O121" s="60">
        <v>52703.596279432742</v>
      </c>
      <c r="P121" s="60">
        <v>54509.214514629624</v>
      </c>
      <c r="Q121" s="60">
        <v>56224.216553878243</v>
      </c>
    </row>
    <row r="122" spans="1:17" x14ac:dyDescent="0.3">
      <c r="A122" t="s">
        <v>250</v>
      </c>
      <c r="B122" t="s">
        <v>123</v>
      </c>
      <c r="C122" t="s">
        <v>109</v>
      </c>
      <c r="D122" t="s">
        <v>110</v>
      </c>
      <c r="E122" t="s">
        <v>126</v>
      </c>
      <c r="F122" t="s">
        <v>53</v>
      </c>
      <c r="G122" s="60">
        <v>48985.641071716549</v>
      </c>
      <c r="H122" s="60">
        <v>48725.288551032107</v>
      </c>
      <c r="I122" s="60">
        <v>48576.097668114227</v>
      </c>
      <c r="J122" s="60">
        <v>48459.038692152943</v>
      </c>
      <c r="K122" s="60">
        <v>48433.48030788621</v>
      </c>
      <c r="L122" s="60">
        <v>48341.93619558886</v>
      </c>
      <c r="M122" s="60">
        <v>48395.84198658431</v>
      </c>
      <c r="N122" s="60">
        <v>48549.733907220681</v>
      </c>
      <c r="O122" s="60">
        <v>48744.9194380634</v>
      </c>
      <c r="P122" s="60">
        <v>48906.016461185412</v>
      </c>
      <c r="Q122" s="60">
        <v>49110.274971666244</v>
      </c>
    </row>
    <row r="123" spans="1:17" x14ac:dyDescent="0.3">
      <c r="A123" t="s">
        <v>251</v>
      </c>
      <c r="B123" t="s">
        <v>124</v>
      </c>
      <c r="C123" t="s">
        <v>109</v>
      </c>
      <c r="D123" t="s">
        <v>110</v>
      </c>
      <c r="E123" t="s">
        <v>126</v>
      </c>
      <c r="F123" t="s">
        <v>54</v>
      </c>
      <c r="G123" s="60">
        <v>45243.314812380057</v>
      </c>
      <c r="H123" s="60">
        <v>44667.117624081802</v>
      </c>
      <c r="I123" s="60">
        <v>44182.050725235371</v>
      </c>
      <c r="J123" s="60">
        <v>43713.136367628431</v>
      </c>
      <c r="K123" s="60">
        <v>43319.292947763934</v>
      </c>
      <c r="L123" s="60">
        <v>43075.815429382645</v>
      </c>
      <c r="M123" s="60">
        <v>42941.824582097957</v>
      </c>
      <c r="N123" s="60">
        <v>42893.212791306069</v>
      </c>
      <c r="O123" s="60">
        <v>42892.879584690665</v>
      </c>
      <c r="P123" s="60">
        <v>42914.43770324919</v>
      </c>
      <c r="Q123" s="60">
        <v>43001.662066251767</v>
      </c>
    </row>
    <row r="124" spans="1:17" x14ac:dyDescent="0.3">
      <c r="A124" t="s">
        <v>252</v>
      </c>
      <c r="B124" t="s">
        <v>35</v>
      </c>
      <c r="C124" t="s">
        <v>109</v>
      </c>
      <c r="D124" t="s">
        <v>110</v>
      </c>
      <c r="E124" t="s">
        <v>55</v>
      </c>
      <c r="F124" t="s">
        <v>53</v>
      </c>
      <c r="G124" s="60">
        <v>49319.402390821844</v>
      </c>
      <c r="H124" s="60">
        <v>50248.684499968105</v>
      </c>
      <c r="I124" s="60">
        <v>51125.89708695103</v>
      </c>
      <c r="J124" s="60">
        <v>51940.930140443998</v>
      </c>
      <c r="K124" s="60">
        <v>52714.629335633617</v>
      </c>
      <c r="L124" s="60">
        <v>53503.152850086379</v>
      </c>
      <c r="M124" s="60">
        <v>54341.731963874772</v>
      </c>
      <c r="N124" s="60">
        <v>55087.326035683414</v>
      </c>
      <c r="O124" s="60">
        <v>55752.606833537793</v>
      </c>
      <c r="P124" s="60">
        <v>56432.246603945627</v>
      </c>
      <c r="Q124" s="60">
        <v>57009.99735824894</v>
      </c>
    </row>
    <row r="125" spans="1:17" x14ac:dyDescent="0.3">
      <c r="A125" t="s">
        <v>253</v>
      </c>
      <c r="B125" t="s">
        <v>36</v>
      </c>
      <c r="C125" t="s">
        <v>109</v>
      </c>
      <c r="D125" t="s">
        <v>110</v>
      </c>
      <c r="E125" t="s">
        <v>55</v>
      </c>
      <c r="F125" t="s">
        <v>54</v>
      </c>
      <c r="G125" s="60">
        <v>49345.336612210536</v>
      </c>
      <c r="H125" s="60">
        <v>50299.783467974579</v>
      </c>
      <c r="I125" s="60">
        <v>51199.658591409585</v>
      </c>
      <c r="J125" s="60">
        <v>52087.254399807643</v>
      </c>
      <c r="K125" s="60">
        <v>52880.414609841559</v>
      </c>
      <c r="L125" s="60">
        <v>53638.832739982492</v>
      </c>
      <c r="M125" s="60">
        <v>54409.004808369937</v>
      </c>
      <c r="N125" s="60">
        <v>55127.339626863635</v>
      </c>
      <c r="O125" s="60">
        <v>55778.611417072272</v>
      </c>
      <c r="P125" s="60">
        <v>56407.367184373492</v>
      </c>
      <c r="Q125" s="60">
        <v>56912.882840804356</v>
      </c>
    </row>
    <row r="126" spans="1:17" x14ac:dyDescent="0.3">
      <c r="A126" t="s">
        <v>254</v>
      </c>
      <c r="B126" t="s">
        <v>123</v>
      </c>
      <c r="C126" t="s">
        <v>111</v>
      </c>
      <c r="D126" t="s">
        <v>112</v>
      </c>
      <c r="E126" t="s">
        <v>126</v>
      </c>
      <c r="F126" t="s">
        <v>53</v>
      </c>
      <c r="G126" s="60">
        <v>61973.7683974268</v>
      </c>
      <c r="H126" s="60">
        <v>61965.373268916199</v>
      </c>
      <c r="I126" s="60">
        <v>61987.98357129503</v>
      </c>
      <c r="J126" s="60">
        <v>62107.872021128234</v>
      </c>
      <c r="K126" s="60">
        <v>62249.884452152997</v>
      </c>
      <c r="L126" s="60">
        <v>62408.451747746913</v>
      </c>
      <c r="M126" s="60">
        <v>62626.597845750752</v>
      </c>
      <c r="N126" s="60">
        <v>62873.202543360036</v>
      </c>
      <c r="O126" s="60">
        <v>63243.005235507313</v>
      </c>
      <c r="P126" s="60">
        <v>63494.099431841569</v>
      </c>
      <c r="Q126" s="60">
        <v>63701.80314453692</v>
      </c>
    </row>
    <row r="127" spans="1:17" x14ac:dyDescent="0.3">
      <c r="A127" t="s">
        <v>255</v>
      </c>
      <c r="B127" t="s">
        <v>124</v>
      </c>
      <c r="C127" t="s">
        <v>111</v>
      </c>
      <c r="D127" t="s">
        <v>112</v>
      </c>
      <c r="E127" t="s">
        <v>126</v>
      </c>
      <c r="F127" t="s">
        <v>54</v>
      </c>
      <c r="G127" s="60">
        <v>68673.963231646776</v>
      </c>
      <c r="H127" s="60">
        <v>68491.082793982452</v>
      </c>
      <c r="I127" s="60">
        <v>68299.332043907605</v>
      </c>
      <c r="J127" s="60">
        <v>68067.541793945464</v>
      </c>
      <c r="K127" s="60">
        <v>67800.97448365009</v>
      </c>
      <c r="L127" s="60">
        <v>67649.045709280821</v>
      </c>
      <c r="M127" s="60">
        <v>67555.764192156261</v>
      </c>
      <c r="N127" s="60">
        <v>67586.66628141985</v>
      </c>
      <c r="O127" s="60">
        <v>67676.100082252524</v>
      </c>
      <c r="P127" s="60">
        <v>67729.834999050669</v>
      </c>
      <c r="Q127" s="60">
        <v>67802.482994431542</v>
      </c>
    </row>
    <row r="128" spans="1:17" x14ac:dyDescent="0.3">
      <c r="A128" t="s">
        <v>256</v>
      </c>
      <c r="B128" t="s">
        <v>35</v>
      </c>
      <c r="C128" t="s">
        <v>111</v>
      </c>
      <c r="D128" t="s">
        <v>112</v>
      </c>
      <c r="E128" t="s">
        <v>55</v>
      </c>
      <c r="F128" t="s">
        <v>53</v>
      </c>
      <c r="G128" s="60">
        <v>53246.969699745299</v>
      </c>
      <c r="H128" s="60">
        <v>54079.090874043424</v>
      </c>
      <c r="I128" s="60">
        <v>54934.219171213299</v>
      </c>
      <c r="J128" s="60">
        <v>55693.426909252106</v>
      </c>
      <c r="K128" s="60">
        <v>56420.657550094285</v>
      </c>
      <c r="L128" s="60">
        <v>57145.973245860187</v>
      </c>
      <c r="M128" s="60">
        <v>57900.7867169452</v>
      </c>
      <c r="N128" s="60">
        <v>58612.243433930053</v>
      </c>
      <c r="O128" s="60">
        <v>59230.278134353721</v>
      </c>
      <c r="P128" s="60">
        <v>59946.642931775626</v>
      </c>
      <c r="Q128" s="60">
        <v>60629.288852027552</v>
      </c>
    </row>
    <row r="129" spans="1:17" x14ac:dyDescent="0.3">
      <c r="A129" t="s">
        <v>257</v>
      </c>
      <c r="B129" t="s">
        <v>36</v>
      </c>
      <c r="C129" t="s">
        <v>111</v>
      </c>
      <c r="D129" t="s">
        <v>112</v>
      </c>
      <c r="E129" t="s">
        <v>55</v>
      </c>
      <c r="F129" t="s">
        <v>54</v>
      </c>
      <c r="G129" s="60">
        <v>54336.672446223005</v>
      </c>
      <c r="H129" s="60">
        <v>55316.744735919085</v>
      </c>
      <c r="I129" s="60">
        <v>56288.814829837836</v>
      </c>
      <c r="J129" s="60">
        <v>57325.735123696148</v>
      </c>
      <c r="K129" s="60">
        <v>58251.47448687633</v>
      </c>
      <c r="L129" s="60">
        <v>59122.756686789908</v>
      </c>
      <c r="M129" s="60">
        <v>60071.590641389666</v>
      </c>
      <c r="N129" s="60">
        <v>60897.897201234424</v>
      </c>
      <c r="O129" s="60">
        <v>61706.924052771414</v>
      </c>
      <c r="P129" s="60">
        <v>62516.195647290515</v>
      </c>
      <c r="Q129" s="60">
        <v>63258.060224344896</v>
      </c>
    </row>
    <row r="130" spans="1:17" x14ac:dyDescent="0.3">
      <c r="A130" t="s">
        <v>258</v>
      </c>
      <c r="B130" t="s">
        <v>123</v>
      </c>
      <c r="C130" t="s">
        <v>113</v>
      </c>
      <c r="D130" t="s">
        <v>114</v>
      </c>
      <c r="E130" t="s">
        <v>126</v>
      </c>
      <c r="F130" t="s">
        <v>53</v>
      </c>
      <c r="G130" s="60">
        <v>46424.88668944512</v>
      </c>
      <c r="H130" s="60">
        <v>45862.891457099257</v>
      </c>
      <c r="I130" s="60">
        <v>45435.538675467018</v>
      </c>
      <c r="J130" s="60">
        <v>45148.635108372117</v>
      </c>
      <c r="K130" s="60">
        <v>44948.55683536252</v>
      </c>
      <c r="L130" s="60">
        <v>44867.72661119917</v>
      </c>
      <c r="M130" s="60">
        <v>44689.913866013201</v>
      </c>
      <c r="N130" s="60">
        <v>44625.963020120602</v>
      </c>
      <c r="O130" s="60">
        <v>44667.799874025804</v>
      </c>
      <c r="P130" s="60">
        <v>44699.295253642391</v>
      </c>
      <c r="Q130" s="60">
        <v>44791.579542807413</v>
      </c>
    </row>
    <row r="131" spans="1:17" x14ac:dyDescent="0.3">
      <c r="A131" t="s">
        <v>259</v>
      </c>
      <c r="B131" t="s">
        <v>124</v>
      </c>
      <c r="C131" t="s">
        <v>113</v>
      </c>
      <c r="D131" t="s">
        <v>114</v>
      </c>
      <c r="E131" t="s">
        <v>126</v>
      </c>
      <c r="F131" t="s">
        <v>54</v>
      </c>
      <c r="G131" s="60">
        <v>42338.19683710127</v>
      </c>
      <c r="H131" s="60">
        <v>41759.984435775084</v>
      </c>
      <c r="I131" s="60">
        <v>41306.554042010881</v>
      </c>
      <c r="J131" s="60">
        <v>40908.237596799445</v>
      </c>
      <c r="K131" s="60">
        <v>40635.444668838878</v>
      </c>
      <c r="L131" s="60">
        <v>40524.496219788511</v>
      </c>
      <c r="M131" s="60">
        <v>40366.238279258163</v>
      </c>
      <c r="N131" s="60">
        <v>40252.055580358683</v>
      </c>
      <c r="O131" s="60">
        <v>40217.506294059654</v>
      </c>
      <c r="P131" s="60">
        <v>40220.02696617155</v>
      </c>
      <c r="Q131" s="60">
        <v>40257.024266879416</v>
      </c>
    </row>
    <row r="132" spans="1:17" x14ac:dyDescent="0.3">
      <c r="A132" t="s">
        <v>260</v>
      </c>
      <c r="B132" t="s">
        <v>35</v>
      </c>
      <c r="C132" t="s">
        <v>113</v>
      </c>
      <c r="D132" t="s">
        <v>114</v>
      </c>
      <c r="E132" t="s">
        <v>55</v>
      </c>
      <c r="F132" t="s">
        <v>53</v>
      </c>
      <c r="G132" s="60">
        <v>46114.324247278084</v>
      </c>
      <c r="H132" s="60">
        <v>47162.903278085811</v>
      </c>
      <c r="I132" s="60">
        <v>48146.719554270399</v>
      </c>
      <c r="J132" s="60">
        <v>49004.208139782953</v>
      </c>
      <c r="K132" s="60">
        <v>49814.477144998818</v>
      </c>
      <c r="L132" s="60">
        <v>50592.563408035981</v>
      </c>
      <c r="M132" s="60">
        <v>51198.333043425038</v>
      </c>
      <c r="N132" s="60">
        <v>51697.753353196087</v>
      </c>
      <c r="O132" s="60">
        <v>52198.430027512128</v>
      </c>
      <c r="P132" s="60">
        <v>52709.311096168989</v>
      </c>
      <c r="Q132" s="60">
        <v>53183.978736990917</v>
      </c>
    </row>
    <row r="133" spans="1:17" x14ac:dyDescent="0.3">
      <c r="A133" t="s">
        <v>261</v>
      </c>
      <c r="B133" t="s">
        <v>36</v>
      </c>
      <c r="C133" t="s">
        <v>113</v>
      </c>
      <c r="D133" t="s">
        <v>114</v>
      </c>
      <c r="E133" t="s">
        <v>55</v>
      </c>
      <c r="F133" t="s">
        <v>54</v>
      </c>
      <c r="G133" s="60">
        <v>43707.219848344626</v>
      </c>
      <c r="H133" s="60">
        <v>44691.466657644232</v>
      </c>
      <c r="I133" s="60">
        <v>45622.912731709119</v>
      </c>
      <c r="J133" s="60">
        <v>46488.606689223372</v>
      </c>
      <c r="K133" s="60">
        <v>47280.630792415017</v>
      </c>
      <c r="L133" s="60">
        <v>47965.617714154374</v>
      </c>
      <c r="M133" s="60">
        <v>48577.512098767191</v>
      </c>
      <c r="N133" s="60">
        <v>49133.894575474027</v>
      </c>
      <c r="O133" s="60">
        <v>49661.562564823987</v>
      </c>
      <c r="P133" s="60">
        <v>50132.648270437407</v>
      </c>
      <c r="Q133" s="60">
        <v>50541.630607004401</v>
      </c>
    </row>
    <row r="134" spans="1:17" x14ac:dyDescent="0.3">
      <c r="A134" t="s">
        <v>1077</v>
      </c>
      <c r="B134" t="s">
        <v>123</v>
      </c>
      <c r="C134" t="s">
        <v>435</v>
      </c>
      <c r="D134" t="s">
        <v>436</v>
      </c>
      <c r="E134" t="s">
        <v>126</v>
      </c>
      <c r="F134" t="s">
        <v>53</v>
      </c>
      <c r="G134" s="60">
        <v>12527.875</v>
      </c>
      <c r="H134" s="60">
        <v>12456.819000000001</v>
      </c>
      <c r="I134" s="60">
        <v>12449.693000000003</v>
      </c>
      <c r="J134" s="60">
        <v>12445.049999999997</v>
      </c>
      <c r="K134" s="60">
        <v>12411.192000000001</v>
      </c>
      <c r="L134" s="60">
        <v>12405.336999999998</v>
      </c>
      <c r="M134" s="60">
        <v>12428.671999999999</v>
      </c>
      <c r="N134" s="60">
        <v>12459.176000000001</v>
      </c>
      <c r="O134" s="60">
        <v>12450.263999999999</v>
      </c>
      <c r="P134" s="60">
        <v>12397.733</v>
      </c>
      <c r="Q134" s="60">
        <v>12423.678</v>
      </c>
    </row>
    <row r="135" spans="1:17" x14ac:dyDescent="0.3">
      <c r="A135" t="s">
        <v>1078</v>
      </c>
      <c r="B135" t="s">
        <v>124</v>
      </c>
      <c r="C135" t="s">
        <v>435</v>
      </c>
      <c r="D135" t="s">
        <v>436</v>
      </c>
      <c r="E135" t="s">
        <v>126</v>
      </c>
      <c r="F135" t="s">
        <v>54</v>
      </c>
      <c r="G135" s="60">
        <v>12567.443000000001</v>
      </c>
      <c r="H135" s="60">
        <v>12428.217000000001</v>
      </c>
      <c r="I135" s="60">
        <v>12326.049000000001</v>
      </c>
      <c r="J135" s="60">
        <v>12196.273000000001</v>
      </c>
      <c r="K135" s="60">
        <v>12141.660999999998</v>
      </c>
      <c r="L135" s="60">
        <v>12090.187999999998</v>
      </c>
      <c r="M135" s="60">
        <v>12039.738000000003</v>
      </c>
      <c r="N135" s="60">
        <v>11970.837</v>
      </c>
      <c r="O135" s="60">
        <v>11907.260000000002</v>
      </c>
      <c r="P135" s="60">
        <v>11851.048000000001</v>
      </c>
      <c r="Q135" s="60">
        <v>11840.855</v>
      </c>
    </row>
    <row r="136" spans="1:17" x14ac:dyDescent="0.3">
      <c r="A136" t="s">
        <v>1079</v>
      </c>
      <c r="B136" t="s">
        <v>35</v>
      </c>
      <c r="C136" t="s">
        <v>435</v>
      </c>
      <c r="D136" t="s">
        <v>436</v>
      </c>
      <c r="E136" t="s">
        <v>55</v>
      </c>
      <c r="F136" t="s">
        <v>53</v>
      </c>
      <c r="G136" s="60">
        <v>17522.841000000004</v>
      </c>
      <c r="H136" s="60">
        <v>17507.423999999995</v>
      </c>
      <c r="I136" s="60">
        <v>17430.221000000005</v>
      </c>
      <c r="J136" s="60">
        <v>17391.988000000001</v>
      </c>
      <c r="K136" s="60">
        <v>17380.648999999998</v>
      </c>
      <c r="L136" s="60">
        <v>17379.847000000002</v>
      </c>
      <c r="M136" s="60">
        <v>17395.534</v>
      </c>
      <c r="N136" s="60">
        <v>17401.596999999998</v>
      </c>
      <c r="O136" s="60">
        <v>17365.66</v>
      </c>
      <c r="P136" s="60">
        <v>17395.598999999998</v>
      </c>
      <c r="Q136" s="60">
        <v>17336.966</v>
      </c>
    </row>
    <row r="137" spans="1:17" x14ac:dyDescent="0.3">
      <c r="A137" t="s">
        <v>1080</v>
      </c>
      <c r="B137" t="s">
        <v>36</v>
      </c>
      <c r="C137" t="s">
        <v>435</v>
      </c>
      <c r="D137" t="s">
        <v>436</v>
      </c>
      <c r="E137" t="s">
        <v>55</v>
      </c>
      <c r="F137" t="s">
        <v>54</v>
      </c>
      <c r="G137" s="60">
        <v>18311.710999999996</v>
      </c>
      <c r="H137" s="60">
        <v>18253.947</v>
      </c>
      <c r="I137" s="60">
        <v>18249.638000000003</v>
      </c>
      <c r="J137" s="60">
        <v>18212.806</v>
      </c>
      <c r="K137" s="60">
        <v>18161.852999999999</v>
      </c>
      <c r="L137" s="60">
        <v>18229.723000000002</v>
      </c>
      <c r="M137" s="60">
        <v>18198.621999999996</v>
      </c>
      <c r="N137" s="60">
        <v>18218.898000000001</v>
      </c>
      <c r="O137" s="60">
        <v>18220.995000000006</v>
      </c>
      <c r="P137" s="60">
        <v>18190.666999999998</v>
      </c>
      <c r="Q137" s="60">
        <v>18069.876</v>
      </c>
    </row>
    <row r="138" spans="1:17" x14ac:dyDescent="0.3">
      <c r="A138" t="s">
        <v>1081</v>
      </c>
      <c r="B138" t="s">
        <v>123</v>
      </c>
      <c r="C138" t="s">
        <v>437</v>
      </c>
      <c r="D138" t="s">
        <v>438</v>
      </c>
      <c r="E138" t="s">
        <v>126</v>
      </c>
      <c r="F138" t="s">
        <v>53</v>
      </c>
      <c r="G138" s="60">
        <v>22191.189999999995</v>
      </c>
      <c r="H138" s="60">
        <v>22221.101000000006</v>
      </c>
      <c r="I138" s="60">
        <v>22219.419000000002</v>
      </c>
      <c r="J138" s="60">
        <v>22256.016999999996</v>
      </c>
      <c r="K138" s="60">
        <v>22238.437000000002</v>
      </c>
      <c r="L138" s="60">
        <v>22257.457000000006</v>
      </c>
      <c r="M138" s="60">
        <v>22220.746000000003</v>
      </c>
      <c r="N138" s="60">
        <v>22198.695999999996</v>
      </c>
      <c r="O138" s="60">
        <v>22180.626</v>
      </c>
      <c r="P138" s="60">
        <v>22197.26</v>
      </c>
      <c r="Q138" s="60">
        <v>22235.916999999994</v>
      </c>
    </row>
    <row r="139" spans="1:17" x14ac:dyDescent="0.3">
      <c r="A139" t="s">
        <v>1082</v>
      </c>
      <c r="B139" t="s">
        <v>124</v>
      </c>
      <c r="C139" t="s">
        <v>437</v>
      </c>
      <c r="D139" t="s">
        <v>438</v>
      </c>
      <c r="E139" t="s">
        <v>126</v>
      </c>
      <c r="F139" t="s">
        <v>54</v>
      </c>
      <c r="G139" s="60">
        <v>21546.030000000006</v>
      </c>
      <c r="H139" s="60">
        <v>21516.494000000002</v>
      </c>
      <c r="I139" s="60">
        <v>21426.835000000006</v>
      </c>
      <c r="J139" s="60">
        <v>21431.330999999998</v>
      </c>
      <c r="K139" s="60">
        <v>21388.350000000002</v>
      </c>
      <c r="L139" s="60">
        <v>21413.756999999998</v>
      </c>
      <c r="M139" s="60">
        <v>21386.402000000002</v>
      </c>
      <c r="N139" s="60">
        <v>21396.756999999998</v>
      </c>
      <c r="O139" s="60">
        <v>21419.591</v>
      </c>
      <c r="P139" s="60">
        <v>21398.392000000003</v>
      </c>
      <c r="Q139" s="60">
        <v>21515.825000000008</v>
      </c>
    </row>
    <row r="140" spans="1:17" x14ac:dyDescent="0.3">
      <c r="A140" t="s">
        <v>1083</v>
      </c>
      <c r="B140" t="s">
        <v>35</v>
      </c>
      <c r="C140" t="s">
        <v>437</v>
      </c>
      <c r="D140" t="s">
        <v>438</v>
      </c>
      <c r="E140" t="s">
        <v>55</v>
      </c>
      <c r="F140" t="s">
        <v>53</v>
      </c>
      <c r="G140" s="60">
        <v>24330.983</v>
      </c>
      <c r="H140" s="60">
        <v>24321.532000000003</v>
      </c>
      <c r="I140" s="60">
        <v>24311.162</v>
      </c>
      <c r="J140" s="60">
        <v>24269.498</v>
      </c>
      <c r="K140" s="60">
        <v>24225.7</v>
      </c>
      <c r="L140" s="60">
        <v>24212.966</v>
      </c>
      <c r="M140" s="60">
        <v>24221.451999999997</v>
      </c>
      <c r="N140" s="60">
        <v>24228.976000000002</v>
      </c>
      <c r="O140" s="60">
        <v>24124.376</v>
      </c>
      <c r="P140" s="60">
        <v>24073.468000000001</v>
      </c>
      <c r="Q140" s="60">
        <v>24060.083999999999</v>
      </c>
    </row>
    <row r="141" spans="1:17" x14ac:dyDescent="0.3">
      <c r="A141" t="s">
        <v>1084</v>
      </c>
      <c r="B141" t="s">
        <v>36</v>
      </c>
      <c r="C141" t="s">
        <v>437</v>
      </c>
      <c r="D141" t="s">
        <v>438</v>
      </c>
      <c r="E141" t="s">
        <v>55</v>
      </c>
      <c r="F141" t="s">
        <v>54</v>
      </c>
      <c r="G141" s="60">
        <v>25593.071000000007</v>
      </c>
      <c r="H141" s="60">
        <v>25553.073000000004</v>
      </c>
      <c r="I141" s="60">
        <v>25535.910999999996</v>
      </c>
      <c r="J141" s="60">
        <v>25534.190999999995</v>
      </c>
      <c r="K141" s="60">
        <v>25470.498000000003</v>
      </c>
      <c r="L141" s="60">
        <v>25403.604000000007</v>
      </c>
      <c r="M141" s="60">
        <v>25306.519</v>
      </c>
      <c r="N141" s="60">
        <v>25211.023999999994</v>
      </c>
      <c r="O141" s="60">
        <v>25078.484</v>
      </c>
      <c r="P141" s="60">
        <v>24972.302000000003</v>
      </c>
      <c r="Q141" s="60">
        <v>24840.247000000007</v>
      </c>
    </row>
    <row r="142" spans="1:17" x14ac:dyDescent="0.3">
      <c r="A142" t="s">
        <v>1085</v>
      </c>
      <c r="B142" t="s">
        <v>123</v>
      </c>
      <c r="C142" t="s">
        <v>439</v>
      </c>
      <c r="D142" t="s">
        <v>440</v>
      </c>
      <c r="E142" t="s">
        <v>126</v>
      </c>
      <c r="F142" t="s">
        <v>53</v>
      </c>
      <c r="G142" s="60">
        <v>16861.153000000002</v>
      </c>
      <c r="H142" s="60">
        <v>16695.024000000001</v>
      </c>
      <c r="I142" s="60">
        <v>16532.829000000002</v>
      </c>
      <c r="J142" s="60">
        <v>16453.435999999998</v>
      </c>
      <c r="K142" s="60">
        <v>16408.697</v>
      </c>
      <c r="L142" s="60">
        <v>16420.109</v>
      </c>
      <c r="M142" s="60">
        <v>16357.626999999999</v>
      </c>
      <c r="N142" s="60">
        <v>16326.503000000001</v>
      </c>
      <c r="O142" s="60">
        <v>16210.966999999997</v>
      </c>
      <c r="P142" s="60">
        <v>16155.314999999997</v>
      </c>
      <c r="Q142" s="60">
        <v>16139.995999999997</v>
      </c>
    </row>
    <row r="143" spans="1:17" x14ac:dyDescent="0.3">
      <c r="A143" t="s">
        <v>1086</v>
      </c>
      <c r="B143" t="s">
        <v>124</v>
      </c>
      <c r="C143" t="s">
        <v>439</v>
      </c>
      <c r="D143" t="s">
        <v>440</v>
      </c>
      <c r="E143" t="s">
        <v>126</v>
      </c>
      <c r="F143" t="s">
        <v>54</v>
      </c>
      <c r="G143" s="60">
        <v>17113.411</v>
      </c>
      <c r="H143" s="60">
        <v>16866.117000000002</v>
      </c>
      <c r="I143" s="60">
        <v>16694.761000000002</v>
      </c>
      <c r="J143" s="60">
        <v>16476.355</v>
      </c>
      <c r="K143" s="60">
        <v>16375.047000000002</v>
      </c>
      <c r="L143" s="60">
        <v>16369.747999999998</v>
      </c>
      <c r="M143" s="60">
        <v>16274.676000000001</v>
      </c>
      <c r="N143" s="60">
        <v>16145.686</v>
      </c>
      <c r="O143" s="60">
        <v>16052.678999999995</v>
      </c>
      <c r="P143" s="60">
        <v>15984.116999999998</v>
      </c>
      <c r="Q143" s="60">
        <v>15969.890000000001</v>
      </c>
    </row>
    <row r="144" spans="1:17" x14ac:dyDescent="0.3">
      <c r="A144" t="s">
        <v>1087</v>
      </c>
      <c r="B144" t="s">
        <v>35</v>
      </c>
      <c r="C144" t="s">
        <v>439</v>
      </c>
      <c r="D144" t="s">
        <v>440</v>
      </c>
      <c r="E144" t="s">
        <v>55</v>
      </c>
      <c r="F144" t="s">
        <v>53</v>
      </c>
      <c r="G144" s="60">
        <v>25193.601999999999</v>
      </c>
      <c r="H144" s="60">
        <v>25016.47</v>
      </c>
      <c r="I144" s="60">
        <v>24827.18</v>
      </c>
      <c r="J144" s="60">
        <v>24682.238999999998</v>
      </c>
      <c r="K144" s="60">
        <v>24513.237999999994</v>
      </c>
      <c r="L144" s="60">
        <v>24356.244999999999</v>
      </c>
      <c r="M144" s="60">
        <v>24259.502</v>
      </c>
      <c r="N144" s="60">
        <v>24113.500999999997</v>
      </c>
      <c r="O144" s="60">
        <v>24004.834999999999</v>
      </c>
      <c r="P144" s="60">
        <v>23813.565000000002</v>
      </c>
      <c r="Q144" s="60">
        <v>23608.881000000001</v>
      </c>
    </row>
    <row r="145" spans="1:17" x14ac:dyDescent="0.3">
      <c r="A145" t="s">
        <v>1088</v>
      </c>
      <c r="B145" t="s">
        <v>36</v>
      </c>
      <c r="C145" t="s">
        <v>439</v>
      </c>
      <c r="D145" t="s">
        <v>440</v>
      </c>
      <c r="E145" t="s">
        <v>55</v>
      </c>
      <c r="F145" t="s">
        <v>54</v>
      </c>
      <c r="G145" s="60">
        <v>27070.041000000005</v>
      </c>
      <c r="H145" s="60">
        <v>26922.271000000001</v>
      </c>
      <c r="I145" s="60">
        <v>26822.710999999996</v>
      </c>
      <c r="J145" s="60">
        <v>26784.445999999996</v>
      </c>
      <c r="K145" s="60">
        <v>26597.159999999996</v>
      </c>
      <c r="L145" s="60">
        <v>26457.597999999998</v>
      </c>
      <c r="M145" s="60">
        <v>26438.162999999997</v>
      </c>
      <c r="N145" s="60">
        <v>26377.42</v>
      </c>
      <c r="O145" s="60">
        <v>26258.527000000002</v>
      </c>
      <c r="P145" s="60">
        <v>26132.665999999997</v>
      </c>
      <c r="Q145" s="60">
        <v>25973.325999999997</v>
      </c>
    </row>
    <row r="146" spans="1:17" x14ac:dyDescent="0.3">
      <c r="A146" t="s">
        <v>1089</v>
      </c>
      <c r="B146" t="s">
        <v>123</v>
      </c>
      <c r="C146" t="s">
        <v>441</v>
      </c>
      <c r="D146" t="s">
        <v>442</v>
      </c>
      <c r="E146" t="s">
        <v>126</v>
      </c>
      <c r="F146" t="s">
        <v>53</v>
      </c>
      <c r="G146" s="60">
        <v>27328.024000000001</v>
      </c>
      <c r="H146" s="60">
        <v>27109.731000000003</v>
      </c>
      <c r="I146" s="60">
        <v>27029.904999999999</v>
      </c>
      <c r="J146" s="60">
        <v>26973.347000000002</v>
      </c>
      <c r="K146" s="60">
        <v>26937.214</v>
      </c>
      <c r="L146" s="60">
        <v>26966.963999999996</v>
      </c>
      <c r="M146" s="60">
        <v>26900.479999999996</v>
      </c>
      <c r="N146" s="60">
        <v>26899.925000000003</v>
      </c>
      <c r="O146" s="60">
        <v>26906.238000000001</v>
      </c>
      <c r="P146" s="60">
        <v>26982.916000000005</v>
      </c>
      <c r="Q146" s="60">
        <v>27052.676000000007</v>
      </c>
    </row>
    <row r="147" spans="1:17" x14ac:dyDescent="0.3">
      <c r="A147" t="s">
        <v>1090</v>
      </c>
      <c r="B147" t="s">
        <v>124</v>
      </c>
      <c r="C147" t="s">
        <v>441</v>
      </c>
      <c r="D147" t="s">
        <v>442</v>
      </c>
      <c r="E147" t="s">
        <v>126</v>
      </c>
      <c r="F147" t="s">
        <v>54</v>
      </c>
      <c r="G147" s="60">
        <v>26994.319999999996</v>
      </c>
      <c r="H147" s="60">
        <v>26928.016000000007</v>
      </c>
      <c r="I147" s="60">
        <v>26845.720000000005</v>
      </c>
      <c r="J147" s="60">
        <v>26830.251000000007</v>
      </c>
      <c r="K147" s="60">
        <v>26840.192999999999</v>
      </c>
      <c r="L147" s="60">
        <v>26858.758999999998</v>
      </c>
      <c r="M147" s="60">
        <v>26869.014999999999</v>
      </c>
      <c r="N147" s="60">
        <v>26973.325000000004</v>
      </c>
      <c r="O147" s="60">
        <v>27062.243999999999</v>
      </c>
      <c r="P147" s="60">
        <v>27106.671999999999</v>
      </c>
      <c r="Q147" s="60">
        <v>27201.656999999999</v>
      </c>
    </row>
    <row r="148" spans="1:17" x14ac:dyDescent="0.3">
      <c r="A148" t="s">
        <v>1091</v>
      </c>
      <c r="B148" t="s">
        <v>35</v>
      </c>
      <c r="C148" t="s">
        <v>441</v>
      </c>
      <c r="D148" t="s">
        <v>442</v>
      </c>
      <c r="E148" t="s">
        <v>55</v>
      </c>
      <c r="F148" t="s">
        <v>53</v>
      </c>
      <c r="G148" s="60">
        <v>36663.684999999998</v>
      </c>
      <c r="H148" s="60">
        <v>36672.018000000011</v>
      </c>
      <c r="I148" s="60">
        <v>36644.826000000001</v>
      </c>
      <c r="J148" s="60">
        <v>36648.964000000007</v>
      </c>
      <c r="K148" s="60">
        <v>36556.285000000003</v>
      </c>
      <c r="L148" s="60">
        <v>36513.196000000011</v>
      </c>
      <c r="M148" s="60">
        <v>36571.682000000001</v>
      </c>
      <c r="N148" s="60">
        <v>36573.669000000002</v>
      </c>
      <c r="O148" s="60">
        <v>36504.297000000006</v>
      </c>
      <c r="P148" s="60">
        <v>36415.640999999981</v>
      </c>
      <c r="Q148" s="60">
        <v>36333.241000000002</v>
      </c>
    </row>
    <row r="149" spans="1:17" x14ac:dyDescent="0.3">
      <c r="A149" t="s">
        <v>1092</v>
      </c>
      <c r="B149" t="s">
        <v>36</v>
      </c>
      <c r="C149" t="s">
        <v>441</v>
      </c>
      <c r="D149" t="s">
        <v>442</v>
      </c>
      <c r="E149" t="s">
        <v>55</v>
      </c>
      <c r="F149" t="s">
        <v>54</v>
      </c>
      <c r="G149" s="60">
        <v>38695.656999999992</v>
      </c>
      <c r="H149" s="60">
        <v>38738.277000000002</v>
      </c>
      <c r="I149" s="60">
        <v>38881.507000000012</v>
      </c>
      <c r="J149" s="60">
        <v>38978.359000000004</v>
      </c>
      <c r="K149" s="60">
        <v>39114.696000000004</v>
      </c>
      <c r="L149" s="60">
        <v>39192.263000000006</v>
      </c>
      <c r="M149" s="60">
        <v>39359.226999999992</v>
      </c>
      <c r="N149" s="60">
        <v>39486.330999999998</v>
      </c>
      <c r="O149" s="60">
        <v>39446.275000000001</v>
      </c>
      <c r="P149" s="60">
        <v>39425.983000000007</v>
      </c>
      <c r="Q149" s="60">
        <v>39422.172999999995</v>
      </c>
    </row>
    <row r="150" spans="1:17" x14ac:dyDescent="0.3">
      <c r="A150" t="s">
        <v>1093</v>
      </c>
      <c r="B150" t="s">
        <v>123</v>
      </c>
      <c r="C150" t="s">
        <v>443</v>
      </c>
      <c r="D150" t="s">
        <v>444</v>
      </c>
      <c r="E150" t="s">
        <v>126</v>
      </c>
      <c r="F150" t="s">
        <v>53</v>
      </c>
      <c r="G150" s="60">
        <v>13206.312</v>
      </c>
      <c r="H150" s="60">
        <v>13135.773000000001</v>
      </c>
      <c r="I150" s="60">
        <v>13062.312999999998</v>
      </c>
      <c r="J150" s="60">
        <v>13081.384000000002</v>
      </c>
      <c r="K150" s="60">
        <v>13080.771000000002</v>
      </c>
      <c r="L150" s="60">
        <v>13095.903000000002</v>
      </c>
      <c r="M150" s="60">
        <v>13067.655999999999</v>
      </c>
      <c r="N150" s="60">
        <v>13013.951999999999</v>
      </c>
      <c r="O150" s="60">
        <v>13006.880999999999</v>
      </c>
      <c r="P150" s="60">
        <v>13002.641000000001</v>
      </c>
      <c r="Q150" s="60">
        <v>12986.597000000002</v>
      </c>
    </row>
    <row r="151" spans="1:17" x14ac:dyDescent="0.3">
      <c r="A151" t="s">
        <v>1094</v>
      </c>
      <c r="B151" t="s">
        <v>124</v>
      </c>
      <c r="C151" t="s">
        <v>443</v>
      </c>
      <c r="D151" t="s">
        <v>444</v>
      </c>
      <c r="E151" t="s">
        <v>126</v>
      </c>
      <c r="F151" t="s">
        <v>54</v>
      </c>
      <c r="G151" s="60">
        <v>13792.446000000002</v>
      </c>
      <c r="H151" s="60">
        <v>13571.923000000001</v>
      </c>
      <c r="I151" s="60">
        <v>13458.514999999999</v>
      </c>
      <c r="J151" s="60">
        <v>13383.779999999999</v>
      </c>
      <c r="K151" s="60">
        <v>13320.343000000003</v>
      </c>
      <c r="L151" s="60">
        <v>13280.727000000001</v>
      </c>
      <c r="M151" s="60">
        <v>13267.294000000004</v>
      </c>
      <c r="N151" s="60">
        <v>13286.180999999999</v>
      </c>
      <c r="O151" s="60">
        <v>13277.115000000003</v>
      </c>
      <c r="P151" s="60">
        <v>13249.897999999999</v>
      </c>
      <c r="Q151" s="60">
        <v>13219.214999999998</v>
      </c>
    </row>
    <row r="152" spans="1:17" x14ac:dyDescent="0.3">
      <c r="A152" t="s">
        <v>1095</v>
      </c>
      <c r="B152" t="s">
        <v>35</v>
      </c>
      <c r="C152" t="s">
        <v>443</v>
      </c>
      <c r="D152" t="s">
        <v>444</v>
      </c>
      <c r="E152" t="s">
        <v>55</v>
      </c>
      <c r="F152" t="s">
        <v>53</v>
      </c>
      <c r="G152" s="60">
        <v>20194.363999999998</v>
      </c>
      <c r="H152" s="60">
        <v>20130.940000000002</v>
      </c>
      <c r="I152" s="60">
        <v>20109.036000000004</v>
      </c>
      <c r="J152" s="60">
        <v>20029.21</v>
      </c>
      <c r="K152" s="60">
        <v>19923.164000000001</v>
      </c>
      <c r="L152" s="60">
        <v>19842.994999999999</v>
      </c>
      <c r="M152" s="60">
        <v>19768.004999999994</v>
      </c>
      <c r="N152" s="60">
        <v>19672.061000000005</v>
      </c>
      <c r="O152" s="60">
        <v>19603.121000000003</v>
      </c>
      <c r="P152" s="60">
        <v>19503.253000000004</v>
      </c>
      <c r="Q152" s="60">
        <v>19388.771000000001</v>
      </c>
    </row>
    <row r="153" spans="1:17" x14ac:dyDescent="0.3">
      <c r="A153" t="s">
        <v>1096</v>
      </c>
      <c r="B153" t="s">
        <v>36</v>
      </c>
      <c r="C153" t="s">
        <v>443</v>
      </c>
      <c r="D153" t="s">
        <v>444</v>
      </c>
      <c r="E153" t="s">
        <v>55</v>
      </c>
      <c r="F153" t="s">
        <v>54</v>
      </c>
      <c r="G153" s="60">
        <v>21265.026000000005</v>
      </c>
      <c r="H153" s="60">
        <v>21296.434000000001</v>
      </c>
      <c r="I153" s="60">
        <v>21255.705999999998</v>
      </c>
      <c r="J153" s="60">
        <v>21231.044999999995</v>
      </c>
      <c r="K153" s="60">
        <v>21196.942999999999</v>
      </c>
      <c r="L153" s="60">
        <v>21230.458000000002</v>
      </c>
      <c r="M153" s="60">
        <v>21264.962999999996</v>
      </c>
      <c r="N153" s="60">
        <v>21223.273999999998</v>
      </c>
      <c r="O153" s="60">
        <v>21146.02</v>
      </c>
      <c r="P153" s="60">
        <v>21026.071000000004</v>
      </c>
      <c r="Q153" s="60">
        <v>20920.521000000004</v>
      </c>
    </row>
    <row r="154" spans="1:17" x14ac:dyDescent="0.3">
      <c r="A154" t="s">
        <v>1097</v>
      </c>
      <c r="B154" t="s">
        <v>123</v>
      </c>
      <c r="C154" t="s">
        <v>445</v>
      </c>
      <c r="D154" t="s">
        <v>446</v>
      </c>
      <c r="E154" t="s">
        <v>126</v>
      </c>
      <c r="F154" t="s">
        <v>53</v>
      </c>
      <c r="G154" s="60">
        <v>16790.910000000003</v>
      </c>
      <c r="H154" s="60">
        <v>16679.756000000001</v>
      </c>
      <c r="I154" s="60">
        <v>16569.643</v>
      </c>
      <c r="J154" s="60">
        <v>16407.378000000001</v>
      </c>
      <c r="K154" s="60">
        <v>16350.561000000002</v>
      </c>
      <c r="L154" s="60">
        <v>16401.321</v>
      </c>
      <c r="M154" s="60">
        <v>16388.663</v>
      </c>
      <c r="N154" s="60">
        <v>16428.379000000001</v>
      </c>
      <c r="O154" s="60">
        <v>16383.499999999996</v>
      </c>
      <c r="P154" s="60">
        <v>16332.655999999999</v>
      </c>
      <c r="Q154" s="60">
        <v>16345.362000000003</v>
      </c>
    </row>
    <row r="155" spans="1:17" x14ac:dyDescent="0.3">
      <c r="A155" t="s">
        <v>1098</v>
      </c>
      <c r="B155" t="s">
        <v>124</v>
      </c>
      <c r="C155" t="s">
        <v>445</v>
      </c>
      <c r="D155" t="s">
        <v>446</v>
      </c>
      <c r="E155" t="s">
        <v>126</v>
      </c>
      <c r="F155" t="s">
        <v>54</v>
      </c>
      <c r="G155" s="60">
        <v>17243.674999999999</v>
      </c>
      <c r="H155" s="60">
        <v>17086.967000000001</v>
      </c>
      <c r="I155" s="60">
        <v>16906.336000000003</v>
      </c>
      <c r="J155" s="60">
        <v>16798.394000000004</v>
      </c>
      <c r="K155" s="60">
        <v>16739.588</v>
      </c>
      <c r="L155" s="60">
        <v>16673.992999999999</v>
      </c>
      <c r="M155" s="60">
        <v>16614.213000000003</v>
      </c>
      <c r="N155" s="60">
        <v>16636.011999999999</v>
      </c>
      <c r="O155" s="60">
        <v>16545.588</v>
      </c>
      <c r="P155" s="60">
        <v>16581.992999999999</v>
      </c>
      <c r="Q155" s="60">
        <v>16521.190999999999</v>
      </c>
    </row>
    <row r="156" spans="1:17" x14ac:dyDescent="0.3">
      <c r="A156" t="s">
        <v>1099</v>
      </c>
      <c r="B156" t="s">
        <v>35</v>
      </c>
      <c r="C156" t="s">
        <v>445</v>
      </c>
      <c r="D156" t="s">
        <v>446</v>
      </c>
      <c r="E156" t="s">
        <v>55</v>
      </c>
      <c r="F156" t="s">
        <v>53</v>
      </c>
      <c r="G156" s="60">
        <v>24429.589</v>
      </c>
      <c r="H156" s="60">
        <v>24258.808999999997</v>
      </c>
      <c r="I156" s="60">
        <v>24054.728999999999</v>
      </c>
      <c r="J156" s="60">
        <v>24031.202000000001</v>
      </c>
      <c r="K156" s="60">
        <v>24002.517</v>
      </c>
      <c r="L156" s="60">
        <v>23910.353999999999</v>
      </c>
      <c r="M156" s="60">
        <v>23898.401000000002</v>
      </c>
      <c r="N156" s="60">
        <v>23794.664000000001</v>
      </c>
      <c r="O156" s="60">
        <v>23778.16</v>
      </c>
      <c r="P156" s="60">
        <v>23715.600999999999</v>
      </c>
      <c r="Q156" s="60">
        <v>23611.937000000002</v>
      </c>
    </row>
    <row r="157" spans="1:17" x14ac:dyDescent="0.3">
      <c r="A157" t="s">
        <v>1100</v>
      </c>
      <c r="B157" t="s">
        <v>36</v>
      </c>
      <c r="C157" t="s">
        <v>445</v>
      </c>
      <c r="D157" t="s">
        <v>446</v>
      </c>
      <c r="E157" t="s">
        <v>55</v>
      </c>
      <c r="F157" t="s">
        <v>54</v>
      </c>
      <c r="G157" s="60">
        <v>25842.500000000004</v>
      </c>
      <c r="H157" s="60">
        <v>25769.7</v>
      </c>
      <c r="I157" s="60">
        <v>25722.736000000004</v>
      </c>
      <c r="J157" s="60">
        <v>25668.331000000002</v>
      </c>
      <c r="K157" s="60">
        <v>25622.286000000004</v>
      </c>
      <c r="L157" s="60">
        <v>25660.228999999996</v>
      </c>
      <c r="M157" s="60">
        <v>25615.014000000003</v>
      </c>
      <c r="N157" s="60">
        <v>25510.733</v>
      </c>
      <c r="O157" s="60">
        <v>25554.473000000002</v>
      </c>
      <c r="P157" s="60">
        <v>25476.016</v>
      </c>
      <c r="Q157" s="60">
        <v>25388.823000000004</v>
      </c>
    </row>
    <row r="158" spans="1:17" x14ac:dyDescent="0.3">
      <c r="A158" t="s">
        <v>1101</v>
      </c>
      <c r="B158" t="s">
        <v>123</v>
      </c>
      <c r="C158" t="s">
        <v>447</v>
      </c>
      <c r="D158" t="s">
        <v>448</v>
      </c>
      <c r="E158" t="s">
        <v>126</v>
      </c>
      <c r="F158" t="s">
        <v>53</v>
      </c>
      <c r="G158" s="60">
        <v>27983.094000000001</v>
      </c>
      <c r="H158" s="60">
        <v>28007.863000000005</v>
      </c>
      <c r="I158" s="60">
        <v>27939.42</v>
      </c>
      <c r="J158" s="60">
        <v>27881.314999999999</v>
      </c>
      <c r="K158" s="60">
        <v>27842.539000000004</v>
      </c>
      <c r="L158" s="60">
        <v>27850.657999999999</v>
      </c>
      <c r="M158" s="60">
        <v>27885.184000000008</v>
      </c>
      <c r="N158" s="60">
        <v>27926.18</v>
      </c>
      <c r="O158" s="60">
        <v>27990.850000000002</v>
      </c>
      <c r="P158" s="60">
        <v>28072.311000000002</v>
      </c>
      <c r="Q158" s="60">
        <v>28051.322</v>
      </c>
    </row>
    <row r="159" spans="1:17" x14ac:dyDescent="0.3">
      <c r="A159" t="s">
        <v>1102</v>
      </c>
      <c r="B159" t="s">
        <v>124</v>
      </c>
      <c r="C159" t="s">
        <v>447</v>
      </c>
      <c r="D159" t="s">
        <v>448</v>
      </c>
      <c r="E159" t="s">
        <v>126</v>
      </c>
      <c r="F159" t="s">
        <v>54</v>
      </c>
      <c r="G159" s="60">
        <v>27006.981999999993</v>
      </c>
      <c r="H159" s="60">
        <v>26899.674999999999</v>
      </c>
      <c r="I159" s="60">
        <v>26758.306</v>
      </c>
      <c r="J159" s="60">
        <v>26744.908000000003</v>
      </c>
      <c r="K159" s="60">
        <v>26724.232999999997</v>
      </c>
      <c r="L159" s="60">
        <v>26687.036999999997</v>
      </c>
      <c r="M159" s="60">
        <v>26686.875</v>
      </c>
      <c r="N159" s="60">
        <v>26714.112000000005</v>
      </c>
      <c r="O159" s="60">
        <v>26725.710999999992</v>
      </c>
      <c r="P159" s="60">
        <v>26619.273000000001</v>
      </c>
      <c r="Q159" s="60">
        <v>26703.69</v>
      </c>
    </row>
    <row r="160" spans="1:17" x14ac:dyDescent="0.3">
      <c r="A160" t="s">
        <v>1103</v>
      </c>
      <c r="B160" t="s">
        <v>35</v>
      </c>
      <c r="C160" t="s">
        <v>447</v>
      </c>
      <c r="D160" t="s">
        <v>448</v>
      </c>
      <c r="E160" t="s">
        <v>55</v>
      </c>
      <c r="F160" t="s">
        <v>53</v>
      </c>
      <c r="G160" s="60">
        <v>41689.99</v>
      </c>
      <c r="H160" s="60">
        <v>41766.241000000002</v>
      </c>
      <c r="I160" s="60">
        <v>41957.036999999997</v>
      </c>
      <c r="J160" s="60">
        <v>42150.112000000001</v>
      </c>
      <c r="K160" s="60">
        <v>42311.647999999994</v>
      </c>
      <c r="L160" s="60">
        <v>42543.988000000005</v>
      </c>
      <c r="M160" s="60">
        <v>42723.238000000005</v>
      </c>
      <c r="N160" s="60">
        <v>42892.419000000002</v>
      </c>
      <c r="O160" s="60">
        <v>43069.717999999993</v>
      </c>
      <c r="P160" s="60">
        <v>43171.792999999998</v>
      </c>
      <c r="Q160" s="60">
        <v>43250.664000000004</v>
      </c>
    </row>
    <row r="161" spans="1:17" x14ac:dyDescent="0.3">
      <c r="A161" t="s">
        <v>1104</v>
      </c>
      <c r="B161" t="s">
        <v>36</v>
      </c>
      <c r="C161" t="s">
        <v>447</v>
      </c>
      <c r="D161" t="s">
        <v>448</v>
      </c>
      <c r="E161" t="s">
        <v>55</v>
      </c>
      <c r="F161" t="s">
        <v>54</v>
      </c>
      <c r="G161" s="60">
        <v>41757.752000000015</v>
      </c>
      <c r="H161" s="60">
        <v>41987.076999999997</v>
      </c>
      <c r="I161" s="60">
        <v>42218.945</v>
      </c>
      <c r="J161" s="60">
        <v>42455.443999999996</v>
      </c>
      <c r="K161" s="60">
        <v>42655.883000000002</v>
      </c>
      <c r="L161" s="60">
        <v>42831.743000000002</v>
      </c>
      <c r="M161" s="60">
        <v>43071.201000000008</v>
      </c>
      <c r="N161" s="60">
        <v>43335.253999999994</v>
      </c>
      <c r="O161" s="60">
        <v>43504.748</v>
      </c>
      <c r="P161" s="60">
        <v>43734.130999999994</v>
      </c>
      <c r="Q161" s="60">
        <v>43822.007999999994</v>
      </c>
    </row>
    <row r="162" spans="1:17" x14ac:dyDescent="0.3">
      <c r="A162" t="s">
        <v>1105</v>
      </c>
      <c r="B162" t="s">
        <v>123</v>
      </c>
      <c r="C162" t="s">
        <v>449</v>
      </c>
      <c r="D162" t="s">
        <v>450</v>
      </c>
      <c r="E162" t="s">
        <v>126</v>
      </c>
      <c r="F162" t="s">
        <v>53</v>
      </c>
      <c r="G162" s="60">
        <v>21876.469000000001</v>
      </c>
      <c r="H162" s="60">
        <v>21771.609999999993</v>
      </c>
      <c r="I162" s="60">
        <v>21630.65</v>
      </c>
      <c r="J162" s="60">
        <v>21421.224000000002</v>
      </c>
      <c r="K162" s="60">
        <v>21298.579999999998</v>
      </c>
      <c r="L162" s="60">
        <v>21216.753000000001</v>
      </c>
      <c r="M162" s="60">
        <v>21165.852999999996</v>
      </c>
      <c r="N162" s="60">
        <v>21182.842000000001</v>
      </c>
      <c r="O162" s="60">
        <v>21184.855999999996</v>
      </c>
      <c r="P162" s="60">
        <v>21179.506000000005</v>
      </c>
      <c r="Q162" s="60">
        <v>21178.790999999997</v>
      </c>
    </row>
    <row r="163" spans="1:17" x14ac:dyDescent="0.3">
      <c r="A163" t="s">
        <v>1106</v>
      </c>
      <c r="B163" t="s">
        <v>124</v>
      </c>
      <c r="C163" t="s">
        <v>449</v>
      </c>
      <c r="D163" t="s">
        <v>450</v>
      </c>
      <c r="E163" t="s">
        <v>126</v>
      </c>
      <c r="F163" t="s">
        <v>54</v>
      </c>
      <c r="G163" s="60">
        <v>21331.552</v>
      </c>
      <c r="H163" s="60">
        <v>21116.263999999999</v>
      </c>
      <c r="I163" s="60">
        <v>20920.755000000001</v>
      </c>
      <c r="J163" s="60">
        <v>20700.696999999996</v>
      </c>
      <c r="K163" s="60">
        <v>20508.637999999999</v>
      </c>
      <c r="L163" s="60">
        <v>20387.533999999996</v>
      </c>
      <c r="M163" s="60">
        <v>20255.703999999998</v>
      </c>
      <c r="N163" s="60">
        <v>20137.580999999998</v>
      </c>
      <c r="O163" s="60">
        <v>20072.591</v>
      </c>
      <c r="P163" s="60">
        <v>19903.522000000001</v>
      </c>
      <c r="Q163" s="60">
        <v>19776.440000000002</v>
      </c>
    </row>
    <row r="164" spans="1:17" x14ac:dyDescent="0.3">
      <c r="A164" t="s">
        <v>1107</v>
      </c>
      <c r="B164" t="s">
        <v>35</v>
      </c>
      <c r="C164" t="s">
        <v>449</v>
      </c>
      <c r="D164" t="s">
        <v>450</v>
      </c>
      <c r="E164" t="s">
        <v>55</v>
      </c>
      <c r="F164" t="s">
        <v>53</v>
      </c>
      <c r="G164" s="60">
        <v>27086.680999999997</v>
      </c>
      <c r="H164" s="60">
        <v>26959.441999999999</v>
      </c>
      <c r="I164" s="60">
        <v>26955.390000000003</v>
      </c>
      <c r="J164" s="60">
        <v>27034.552</v>
      </c>
      <c r="K164" s="60">
        <v>26998.460999999999</v>
      </c>
      <c r="L164" s="60">
        <v>27016.340999999997</v>
      </c>
      <c r="M164" s="60">
        <v>26965.929999999997</v>
      </c>
      <c r="N164" s="60">
        <v>26874.619999999995</v>
      </c>
      <c r="O164" s="60">
        <v>26777.35</v>
      </c>
      <c r="P164" s="60">
        <v>26720.062999999998</v>
      </c>
      <c r="Q164" s="60">
        <v>26565.893</v>
      </c>
    </row>
    <row r="165" spans="1:17" x14ac:dyDescent="0.3">
      <c r="A165" t="s">
        <v>1108</v>
      </c>
      <c r="B165" t="s">
        <v>36</v>
      </c>
      <c r="C165" t="s">
        <v>449</v>
      </c>
      <c r="D165" t="s">
        <v>450</v>
      </c>
      <c r="E165" t="s">
        <v>55</v>
      </c>
      <c r="F165" t="s">
        <v>54</v>
      </c>
      <c r="G165" s="60">
        <v>26873.746999999999</v>
      </c>
      <c r="H165" s="60">
        <v>26917.900000000005</v>
      </c>
      <c r="I165" s="60">
        <v>26977.566000000003</v>
      </c>
      <c r="J165" s="60">
        <v>27013.666000000005</v>
      </c>
      <c r="K165" s="60">
        <v>27040.636999999995</v>
      </c>
      <c r="L165" s="60">
        <v>27045.871000000003</v>
      </c>
      <c r="M165" s="60">
        <v>26991.275000000001</v>
      </c>
      <c r="N165" s="60">
        <v>27020.284</v>
      </c>
      <c r="O165" s="60">
        <v>26948.444999999989</v>
      </c>
      <c r="P165" s="60">
        <v>26917.953999999994</v>
      </c>
      <c r="Q165" s="60">
        <v>26844.917000000005</v>
      </c>
    </row>
    <row r="166" spans="1:17" x14ac:dyDescent="0.3">
      <c r="A166" t="s">
        <v>1109</v>
      </c>
      <c r="B166" t="s">
        <v>123</v>
      </c>
      <c r="C166" t="s">
        <v>451</v>
      </c>
      <c r="D166" t="s">
        <v>452</v>
      </c>
      <c r="E166" t="s">
        <v>126</v>
      </c>
      <c r="F166" t="s">
        <v>53</v>
      </c>
      <c r="G166" s="60">
        <v>18210.040000000005</v>
      </c>
      <c r="H166" s="60">
        <v>18128.077999999998</v>
      </c>
      <c r="I166" s="60">
        <v>18108.059000000001</v>
      </c>
      <c r="J166" s="60">
        <v>18136.835999999999</v>
      </c>
      <c r="K166" s="60">
        <v>18153.12</v>
      </c>
      <c r="L166" s="60">
        <v>18158.708999999999</v>
      </c>
      <c r="M166" s="60">
        <v>18106.788</v>
      </c>
      <c r="N166" s="60">
        <v>18168.514999999999</v>
      </c>
      <c r="O166" s="60">
        <v>18207.144000000004</v>
      </c>
      <c r="P166" s="60">
        <v>18224.558999999997</v>
      </c>
      <c r="Q166" s="60">
        <v>18169.84</v>
      </c>
    </row>
    <row r="167" spans="1:17" x14ac:dyDescent="0.3">
      <c r="A167" t="s">
        <v>1110</v>
      </c>
      <c r="B167" t="s">
        <v>124</v>
      </c>
      <c r="C167" t="s">
        <v>451</v>
      </c>
      <c r="D167" t="s">
        <v>452</v>
      </c>
      <c r="E167" t="s">
        <v>126</v>
      </c>
      <c r="F167" t="s">
        <v>54</v>
      </c>
      <c r="G167" s="60">
        <v>18256.378000000001</v>
      </c>
      <c r="H167" s="60">
        <v>18061.714000000004</v>
      </c>
      <c r="I167" s="60">
        <v>17848.203999999998</v>
      </c>
      <c r="J167" s="60">
        <v>17747.372000000003</v>
      </c>
      <c r="K167" s="60">
        <v>17696.584000000003</v>
      </c>
      <c r="L167" s="60">
        <v>17572.260999999999</v>
      </c>
      <c r="M167" s="60">
        <v>17512.549000000003</v>
      </c>
      <c r="N167" s="60">
        <v>17440.554</v>
      </c>
      <c r="O167" s="60">
        <v>17398.337</v>
      </c>
      <c r="P167" s="60">
        <v>17307.773999999998</v>
      </c>
      <c r="Q167" s="60">
        <v>17291.666000000001</v>
      </c>
    </row>
    <row r="168" spans="1:17" x14ac:dyDescent="0.3">
      <c r="A168" t="s">
        <v>1111</v>
      </c>
      <c r="B168" t="s">
        <v>35</v>
      </c>
      <c r="C168" t="s">
        <v>451</v>
      </c>
      <c r="D168" t="s">
        <v>452</v>
      </c>
      <c r="E168" t="s">
        <v>55</v>
      </c>
      <c r="F168" t="s">
        <v>53</v>
      </c>
      <c r="G168" s="60">
        <v>27445.522999999997</v>
      </c>
      <c r="H168" s="60">
        <v>27294.500000000004</v>
      </c>
      <c r="I168" s="60">
        <v>27133.574999999993</v>
      </c>
      <c r="J168" s="60">
        <v>26983.144999999997</v>
      </c>
      <c r="K168" s="60">
        <v>26892.035</v>
      </c>
      <c r="L168" s="60">
        <v>26836.480999999996</v>
      </c>
      <c r="M168" s="60">
        <v>26763.915000000001</v>
      </c>
      <c r="N168" s="60">
        <v>26609.523000000001</v>
      </c>
      <c r="O168" s="60">
        <v>26474.008999999995</v>
      </c>
      <c r="P168" s="60">
        <v>26349.171000000006</v>
      </c>
      <c r="Q168" s="60">
        <v>26226.060999999994</v>
      </c>
    </row>
    <row r="169" spans="1:17" x14ac:dyDescent="0.3">
      <c r="A169" t="s">
        <v>1112</v>
      </c>
      <c r="B169" t="s">
        <v>36</v>
      </c>
      <c r="C169" t="s">
        <v>451</v>
      </c>
      <c r="D169" t="s">
        <v>452</v>
      </c>
      <c r="E169" t="s">
        <v>55</v>
      </c>
      <c r="F169" t="s">
        <v>54</v>
      </c>
      <c r="G169" s="60">
        <v>27066.096000000001</v>
      </c>
      <c r="H169" s="60">
        <v>26944.281999999999</v>
      </c>
      <c r="I169" s="60">
        <v>26816.586999999996</v>
      </c>
      <c r="J169" s="60">
        <v>26718.084999999999</v>
      </c>
      <c r="K169" s="60">
        <v>26618.261000000006</v>
      </c>
      <c r="L169" s="60">
        <v>26533.066999999999</v>
      </c>
      <c r="M169" s="60">
        <v>26447.077000000001</v>
      </c>
      <c r="N169" s="60">
        <v>26294.956000000006</v>
      </c>
      <c r="O169" s="60">
        <v>26178.445999999993</v>
      </c>
      <c r="P169" s="60">
        <v>26070.963000000003</v>
      </c>
      <c r="Q169" s="60">
        <v>25923.222999999994</v>
      </c>
    </row>
    <row r="170" spans="1:17" x14ac:dyDescent="0.3">
      <c r="A170" t="s">
        <v>1113</v>
      </c>
      <c r="B170" t="s">
        <v>123</v>
      </c>
      <c r="C170" t="s">
        <v>453</v>
      </c>
      <c r="D170" t="s">
        <v>454</v>
      </c>
      <c r="E170" t="s">
        <v>126</v>
      </c>
      <c r="F170" t="s">
        <v>53</v>
      </c>
      <c r="G170" s="60">
        <v>43320.053999999996</v>
      </c>
      <c r="H170" s="60">
        <v>43258.043999999994</v>
      </c>
      <c r="I170" s="60">
        <v>43107.771999999997</v>
      </c>
      <c r="J170" s="60">
        <v>43014.375999999997</v>
      </c>
      <c r="K170" s="60">
        <v>42986.072</v>
      </c>
      <c r="L170" s="60">
        <v>42945.640000000007</v>
      </c>
      <c r="M170" s="60">
        <v>42881.004000000001</v>
      </c>
      <c r="N170" s="60">
        <v>42869.57</v>
      </c>
      <c r="O170" s="60">
        <v>42917.939000000006</v>
      </c>
      <c r="P170" s="60">
        <v>42871.153000000006</v>
      </c>
      <c r="Q170" s="60">
        <v>42797.446999999993</v>
      </c>
    </row>
    <row r="171" spans="1:17" x14ac:dyDescent="0.3">
      <c r="A171" t="s">
        <v>1114</v>
      </c>
      <c r="B171" t="s">
        <v>124</v>
      </c>
      <c r="C171" t="s">
        <v>453</v>
      </c>
      <c r="D171" t="s">
        <v>454</v>
      </c>
      <c r="E171" t="s">
        <v>126</v>
      </c>
      <c r="F171" t="s">
        <v>54</v>
      </c>
      <c r="G171" s="60">
        <v>41332.366000000009</v>
      </c>
      <c r="H171" s="60">
        <v>41011.847999999998</v>
      </c>
      <c r="I171" s="60">
        <v>40664.666999999994</v>
      </c>
      <c r="J171" s="60">
        <v>40462.801000000007</v>
      </c>
      <c r="K171" s="60">
        <v>40212.504000000008</v>
      </c>
      <c r="L171" s="60">
        <v>40052.300000000003</v>
      </c>
      <c r="M171" s="60">
        <v>39807.873999999996</v>
      </c>
      <c r="N171" s="60">
        <v>39647.61</v>
      </c>
      <c r="O171" s="60">
        <v>39531.358999999989</v>
      </c>
      <c r="P171" s="60">
        <v>39417.379999999997</v>
      </c>
      <c r="Q171" s="60">
        <v>39394.83600000001</v>
      </c>
    </row>
    <row r="172" spans="1:17" x14ac:dyDescent="0.3">
      <c r="A172" t="s">
        <v>1115</v>
      </c>
      <c r="B172" t="s">
        <v>35</v>
      </c>
      <c r="C172" t="s">
        <v>453</v>
      </c>
      <c r="D172" t="s">
        <v>454</v>
      </c>
      <c r="E172" t="s">
        <v>55</v>
      </c>
      <c r="F172" t="s">
        <v>53</v>
      </c>
      <c r="G172" s="60">
        <v>47259.544999999998</v>
      </c>
      <c r="H172" s="60">
        <v>47226.620999999985</v>
      </c>
      <c r="I172" s="60">
        <v>47178.313000000002</v>
      </c>
      <c r="J172" s="60">
        <v>47251.277999999991</v>
      </c>
      <c r="K172" s="60">
        <v>47129.051999999996</v>
      </c>
      <c r="L172" s="60">
        <v>47073.745999999992</v>
      </c>
      <c r="M172" s="60">
        <v>47149.126000000004</v>
      </c>
      <c r="N172" s="60">
        <v>47229.169000000002</v>
      </c>
      <c r="O172" s="60">
        <v>47237.422000000006</v>
      </c>
      <c r="P172" s="60">
        <v>47290.211000000018</v>
      </c>
      <c r="Q172" s="60">
        <v>47423.399000000005</v>
      </c>
    </row>
    <row r="173" spans="1:17" x14ac:dyDescent="0.3">
      <c r="A173" t="s">
        <v>1116</v>
      </c>
      <c r="B173" t="s">
        <v>36</v>
      </c>
      <c r="C173" t="s">
        <v>453</v>
      </c>
      <c r="D173" t="s">
        <v>454</v>
      </c>
      <c r="E173" t="s">
        <v>55</v>
      </c>
      <c r="F173" t="s">
        <v>54</v>
      </c>
      <c r="G173" s="60">
        <v>45813.880000000019</v>
      </c>
      <c r="H173" s="60">
        <v>45915.9</v>
      </c>
      <c r="I173" s="60">
        <v>45988.052000000003</v>
      </c>
      <c r="J173" s="60">
        <v>46023.996000000006</v>
      </c>
      <c r="K173" s="60">
        <v>46043.629000000001</v>
      </c>
      <c r="L173" s="60">
        <v>46077.470000000008</v>
      </c>
      <c r="M173" s="60">
        <v>46233.618000000002</v>
      </c>
      <c r="N173" s="60">
        <v>46291.252000000008</v>
      </c>
      <c r="O173" s="60">
        <v>46225.434999999998</v>
      </c>
      <c r="P173" s="60">
        <v>46221.08</v>
      </c>
      <c r="Q173" s="60">
        <v>46171.826999999983</v>
      </c>
    </row>
    <row r="174" spans="1:17" x14ac:dyDescent="0.3">
      <c r="A174" t="s">
        <v>1117</v>
      </c>
      <c r="B174" t="s">
        <v>123</v>
      </c>
      <c r="C174" t="s">
        <v>455</v>
      </c>
      <c r="D174" t="s">
        <v>456</v>
      </c>
      <c r="E174" t="s">
        <v>126</v>
      </c>
      <c r="F174" t="s">
        <v>53</v>
      </c>
      <c r="G174" s="60">
        <v>37878.111000000012</v>
      </c>
      <c r="H174" s="60">
        <v>37865.811999999991</v>
      </c>
      <c r="I174" s="60">
        <v>37818.783999999992</v>
      </c>
      <c r="J174" s="60">
        <v>37828.34199999999</v>
      </c>
      <c r="K174" s="60">
        <v>37865.938000000009</v>
      </c>
      <c r="L174" s="60">
        <v>37985.589</v>
      </c>
      <c r="M174" s="60">
        <v>38223.96</v>
      </c>
      <c r="N174" s="60">
        <v>38442.65400000001</v>
      </c>
      <c r="O174" s="60">
        <v>38599.497999999992</v>
      </c>
      <c r="P174" s="60">
        <v>38760.606999999996</v>
      </c>
      <c r="Q174" s="60">
        <v>38935.11</v>
      </c>
    </row>
    <row r="175" spans="1:17" x14ac:dyDescent="0.3">
      <c r="A175" t="s">
        <v>1118</v>
      </c>
      <c r="B175" t="s">
        <v>124</v>
      </c>
      <c r="C175" t="s">
        <v>455</v>
      </c>
      <c r="D175" t="s">
        <v>456</v>
      </c>
      <c r="E175" t="s">
        <v>126</v>
      </c>
      <c r="F175" t="s">
        <v>54</v>
      </c>
      <c r="G175" s="60">
        <v>36086.874000000003</v>
      </c>
      <c r="H175" s="60">
        <v>35802.830999999998</v>
      </c>
      <c r="I175" s="60">
        <v>35482.666000000005</v>
      </c>
      <c r="J175" s="60">
        <v>35393.436000000009</v>
      </c>
      <c r="K175" s="60">
        <v>35360.737999999998</v>
      </c>
      <c r="L175" s="60">
        <v>35296.076999999997</v>
      </c>
      <c r="M175" s="60">
        <v>35181.555</v>
      </c>
      <c r="N175" s="60">
        <v>35193.728999999999</v>
      </c>
      <c r="O175" s="60">
        <v>35239.976999999992</v>
      </c>
      <c r="P175" s="60">
        <v>35174.918000000005</v>
      </c>
      <c r="Q175" s="60">
        <v>35216.992000000006</v>
      </c>
    </row>
    <row r="176" spans="1:17" x14ac:dyDescent="0.3">
      <c r="A176" t="s">
        <v>1119</v>
      </c>
      <c r="B176" t="s">
        <v>35</v>
      </c>
      <c r="C176" t="s">
        <v>455</v>
      </c>
      <c r="D176" t="s">
        <v>456</v>
      </c>
      <c r="E176" t="s">
        <v>55</v>
      </c>
      <c r="F176" t="s">
        <v>53</v>
      </c>
      <c r="G176" s="60">
        <v>68064.009000000005</v>
      </c>
      <c r="H176" s="60">
        <v>67606.744000000006</v>
      </c>
      <c r="I176" s="60">
        <v>67276.396000000008</v>
      </c>
      <c r="J176" s="60">
        <v>67107.046999999991</v>
      </c>
      <c r="K176" s="60">
        <v>66893.424000000028</v>
      </c>
      <c r="L176" s="60">
        <v>66699.275999999998</v>
      </c>
      <c r="M176" s="60">
        <v>66527.168000000005</v>
      </c>
      <c r="N176" s="60">
        <v>66337.284</v>
      </c>
      <c r="O176" s="60">
        <v>66085.352999999988</v>
      </c>
      <c r="P176" s="60">
        <v>65809.256000000008</v>
      </c>
      <c r="Q176" s="60">
        <v>65598.042999999991</v>
      </c>
    </row>
    <row r="177" spans="1:17" x14ac:dyDescent="0.3">
      <c r="A177" t="s">
        <v>1120</v>
      </c>
      <c r="B177" t="s">
        <v>36</v>
      </c>
      <c r="C177" t="s">
        <v>455</v>
      </c>
      <c r="D177" t="s">
        <v>456</v>
      </c>
      <c r="E177" t="s">
        <v>55</v>
      </c>
      <c r="F177" t="s">
        <v>54</v>
      </c>
      <c r="G177" s="60">
        <v>70777.205999999991</v>
      </c>
      <c r="H177" s="60">
        <v>70309.724000000002</v>
      </c>
      <c r="I177" s="60">
        <v>70088.857999999978</v>
      </c>
      <c r="J177" s="60">
        <v>69832.316000000006</v>
      </c>
      <c r="K177" s="60">
        <v>69579.862000000008</v>
      </c>
      <c r="L177" s="60">
        <v>69424.883000000002</v>
      </c>
      <c r="M177" s="60">
        <v>69300.037000000026</v>
      </c>
      <c r="N177" s="60">
        <v>69130.343999999997</v>
      </c>
      <c r="O177" s="60">
        <v>68941.434000000008</v>
      </c>
      <c r="P177" s="60">
        <v>68726.579999999987</v>
      </c>
      <c r="Q177" s="60">
        <v>68497.33600000001</v>
      </c>
    </row>
    <row r="178" spans="1:17" x14ac:dyDescent="0.3">
      <c r="A178" t="s">
        <v>1121</v>
      </c>
      <c r="B178" t="s">
        <v>123</v>
      </c>
      <c r="C178" t="s">
        <v>457</v>
      </c>
      <c r="D178" t="s">
        <v>458</v>
      </c>
      <c r="E178" t="s">
        <v>126</v>
      </c>
      <c r="F178" t="s">
        <v>53</v>
      </c>
      <c r="G178" s="60">
        <v>21392.010000000002</v>
      </c>
      <c r="H178" s="60">
        <v>21311.596000000005</v>
      </c>
      <c r="I178" s="60">
        <v>21136.645999999997</v>
      </c>
      <c r="J178" s="60">
        <v>21025.088</v>
      </c>
      <c r="K178" s="60">
        <v>21038.402000000006</v>
      </c>
      <c r="L178" s="60">
        <v>21151.600000000002</v>
      </c>
      <c r="M178" s="60">
        <v>21173.303999999996</v>
      </c>
      <c r="N178" s="60">
        <v>21121.282999999996</v>
      </c>
      <c r="O178" s="60">
        <v>21079.991999999998</v>
      </c>
      <c r="P178" s="60">
        <v>20979.627</v>
      </c>
      <c r="Q178" s="60">
        <v>20943.678</v>
      </c>
    </row>
    <row r="179" spans="1:17" x14ac:dyDescent="0.3">
      <c r="A179" t="s">
        <v>1122</v>
      </c>
      <c r="B179" t="s">
        <v>124</v>
      </c>
      <c r="C179" t="s">
        <v>457</v>
      </c>
      <c r="D179" t="s">
        <v>458</v>
      </c>
      <c r="E179" t="s">
        <v>126</v>
      </c>
      <c r="F179" t="s">
        <v>54</v>
      </c>
      <c r="G179" s="60">
        <v>21383.734999999997</v>
      </c>
      <c r="H179" s="60">
        <v>21243.716999999997</v>
      </c>
      <c r="I179" s="60">
        <v>21103.61</v>
      </c>
      <c r="J179" s="60">
        <v>20952.72</v>
      </c>
      <c r="K179" s="60">
        <v>20921.995999999999</v>
      </c>
      <c r="L179" s="60">
        <v>20798.913</v>
      </c>
      <c r="M179" s="60">
        <v>20716.887000000002</v>
      </c>
      <c r="N179" s="60">
        <v>20572.836999999996</v>
      </c>
      <c r="O179" s="60">
        <v>20495.617000000002</v>
      </c>
      <c r="P179" s="60">
        <v>20362.920000000006</v>
      </c>
      <c r="Q179" s="60">
        <v>20270.393999999997</v>
      </c>
    </row>
    <row r="180" spans="1:17" x14ac:dyDescent="0.3">
      <c r="A180" t="s">
        <v>1123</v>
      </c>
      <c r="B180" t="s">
        <v>35</v>
      </c>
      <c r="C180" t="s">
        <v>457</v>
      </c>
      <c r="D180" t="s">
        <v>458</v>
      </c>
      <c r="E180" t="s">
        <v>55</v>
      </c>
      <c r="F180" t="s">
        <v>53</v>
      </c>
      <c r="G180" s="60">
        <v>30221.991000000002</v>
      </c>
      <c r="H180" s="60">
        <v>30067.796999999999</v>
      </c>
      <c r="I180" s="60">
        <v>29977.092999999997</v>
      </c>
      <c r="J180" s="60">
        <v>29909.813999999998</v>
      </c>
      <c r="K180" s="60">
        <v>29755.761999999999</v>
      </c>
      <c r="L180" s="60">
        <v>29614.136000000002</v>
      </c>
      <c r="M180" s="60">
        <v>29579.242999999995</v>
      </c>
      <c r="N180" s="60">
        <v>29576.400000000005</v>
      </c>
      <c r="O180" s="60">
        <v>29537.748</v>
      </c>
      <c r="P180" s="60">
        <v>29571.328000000005</v>
      </c>
      <c r="Q180" s="60">
        <v>29568.666999999998</v>
      </c>
    </row>
    <row r="181" spans="1:17" x14ac:dyDescent="0.3">
      <c r="A181" t="s">
        <v>1124</v>
      </c>
      <c r="B181" t="s">
        <v>36</v>
      </c>
      <c r="C181" t="s">
        <v>457</v>
      </c>
      <c r="D181" t="s">
        <v>458</v>
      </c>
      <c r="E181" t="s">
        <v>55</v>
      </c>
      <c r="F181" t="s">
        <v>54</v>
      </c>
      <c r="G181" s="60">
        <v>30652.792000000005</v>
      </c>
      <c r="H181" s="60">
        <v>30558.506000000008</v>
      </c>
      <c r="I181" s="60">
        <v>30522.471999999994</v>
      </c>
      <c r="J181" s="60">
        <v>30474.798999999999</v>
      </c>
      <c r="K181" s="60">
        <v>30455.947000000004</v>
      </c>
      <c r="L181" s="60">
        <v>30437.511000000006</v>
      </c>
      <c r="M181" s="60">
        <v>30415.356999999996</v>
      </c>
      <c r="N181" s="60">
        <v>30414.207999999991</v>
      </c>
      <c r="O181" s="60">
        <v>30445.477000000003</v>
      </c>
      <c r="P181" s="60">
        <v>30463.531999999999</v>
      </c>
      <c r="Q181" s="60">
        <v>30362.671999999999</v>
      </c>
    </row>
    <row r="182" spans="1:17" x14ac:dyDescent="0.3">
      <c r="A182" t="s">
        <v>1125</v>
      </c>
      <c r="B182" t="s">
        <v>123</v>
      </c>
      <c r="C182" t="s">
        <v>459</v>
      </c>
      <c r="D182" t="s">
        <v>460</v>
      </c>
      <c r="E182" t="s">
        <v>126</v>
      </c>
      <c r="F182" t="s">
        <v>53</v>
      </c>
      <c r="G182" s="60">
        <v>21567.716999999997</v>
      </c>
      <c r="H182" s="60">
        <v>21536.691999999999</v>
      </c>
      <c r="I182" s="60">
        <v>21498.780000000006</v>
      </c>
      <c r="J182" s="60">
        <v>21489.475999999999</v>
      </c>
      <c r="K182" s="60">
        <v>21468.406999999999</v>
      </c>
      <c r="L182" s="60">
        <v>21512.390999999996</v>
      </c>
      <c r="M182" s="60">
        <v>21501.861000000004</v>
      </c>
      <c r="N182" s="60">
        <v>21529.543000000005</v>
      </c>
      <c r="O182" s="60">
        <v>21601.349000000002</v>
      </c>
      <c r="P182" s="60">
        <v>21653.932000000004</v>
      </c>
      <c r="Q182" s="60">
        <v>21643.642999999996</v>
      </c>
    </row>
    <row r="183" spans="1:17" x14ac:dyDescent="0.3">
      <c r="A183" t="s">
        <v>1126</v>
      </c>
      <c r="B183" t="s">
        <v>124</v>
      </c>
      <c r="C183" t="s">
        <v>459</v>
      </c>
      <c r="D183" t="s">
        <v>460</v>
      </c>
      <c r="E183" t="s">
        <v>126</v>
      </c>
      <c r="F183" t="s">
        <v>54</v>
      </c>
      <c r="G183" s="60">
        <v>21306.188999999998</v>
      </c>
      <c r="H183" s="60">
        <v>21140.597999999998</v>
      </c>
      <c r="I183" s="60">
        <v>21015.159</v>
      </c>
      <c r="J183" s="60">
        <v>20945.591999999997</v>
      </c>
      <c r="K183" s="60">
        <v>20873.371999999999</v>
      </c>
      <c r="L183" s="60">
        <v>20831.356</v>
      </c>
      <c r="M183" s="60">
        <v>20792.326000000001</v>
      </c>
      <c r="N183" s="60">
        <v>20756.696</v>
      </c>
      <c r="O183" s="60">
        <v>20661.198</v>
      </c>
      <c r="P183" s="60">
        <v>20583.827000000001</v>
      </c>
      <c r="Q183" s="60">
        <v>20567.120000000003</v>
      </c>
    </row>
    <row r="184" spans="1:17" x14ac:dyDescent="0.3">
      <c r="A184" t="s">
        <v>1127</v>
      </c>
      <c r="B184" t="s">
        <v>35</v>
      </c>
      <c r="C184" t="s">
        <v>459</v>
      </c>
      <c r="D184" t="s">
        <v>460</v>
      </c>
      <c r="E184" t="s">
        <v>55</v>
      </c>
      <c r="F184" t="s">
        <v>53</v>
      </c>
      <c r="G184" s="60">
        <v>33583.603999999999</v>
      </c>
      <c r="H184" s="60">
        <v>33498.321000000004</v>
      </c>
      <c r="I184" s="60">
        <v>33408.382000000012</v>
      </c>
      <c r="J184" s="60">
        <v>33322.247999999992</v>
      </c>
      <c r="K184" s="60">
        <v>33267.264999999992</v>
      </c>
      <c r="L184" s="60">
        <v>33304.742000000006</v>
      </c>
      <c r="M184" s="60">
        <v>33357.037999999993</v>
      </c>
      <c r="N184" s="60">
        <v>33332.271999999997</v>
      </c>
      <c r="O184" s="60">
        <v>33339.068999999996</v>
      </c>
      <c r="P184" s="60">
        <v>33259.120000000003</v>
      </c>
      <c r="Q184" s="60">
        <v>33190.451000000001</v>
      </c>
    </row>
    <row r="185" spans="1:17" x14ac:dyDescent="0.3">
      <c r="A185" t="s">
        <v>1128</v>
      </c>
      <c r="B185" t="s">
        <v>36</v>
      </c>
      <c r="C185" t="s">
        <v>459</v>
      </c>
      <c r="D185" t="s">
        <v>460</v>
      </c>
      <c r="E185" t="s">
        <v>55</v>
      </c>
      <c r="F185" t="s">
        <v>54</v>
      </c>
      <c r="G185" s="60">
        <v>33832.15</v>
      </c>
      <c r="H185" s="60">
        <v>33743.941999999995</v>
      </c>
      <c r="I185" s="60">
        <v>33689.551999999996</v>
      </c>
      <c r="J185" s="60">
        <v>33707.835999999996</v>
      </c>
      <c r="K185" s="60">
        <v>33682.205000000002</v>
      </c>
      <c r="L185" s="60">
        <v>33697.94</v>
      </c>
      <c r="M185" s="60">
        <v>33661.241999999998</v>
      </c>
      <c r="N185" s="60">
        <v>33681.729999999996</v>
      </c>
      <c r="O185" s="60">
        <v>33745.747000000003</v>
      </c>
      <c r="P185" s="60">
        <v>33718.118999999999</v>
      </c>
      <c r="Q185" s="60">
        <v>33629.822</v>
      </c>
    </row>
    <row r="186" spans="1:17" x14ac:dyDescent="0.3">
      <c r="A186" t="s">
        <v>1129</v>
      </c>
      <c r="B186" t="s">
        <v>123</v>
      </c>
      <c r="C186" t="s">
        <v>461</v>
      </c>
      <c r="D186" t="s">
        <v>462</v>
      </c>
      <c r="E186" t="s">
        <v>126</v>
      </c>
      <c r="F186" t="s">
        <v>53</v>
      </c>
      <c r="G186" s="60">
        <v>35280.209000000003</v>
      </c>
      <c r="H186" s="60">
        <v>35806.694000000003</v>
      </c>
      <c r="I186" s="60">
        <v>36106.295999999995</v>
      </c>
      <c r="J186" s="60">
        <v>36388.709000000003</v>
      </c>
      <c r="K186" s="60">
        <v>36656.630999999994</v>
      </c>
      <c r="L186" s="60">
        <v>36749.374999999993</v>
      </c>
      <c r="M186" s="60">
        <v>36938.300000000003</v>
      </c>
      <c r="N186" s="60">
        <v>37156.396000000001</v>
      </c>
      <c r="O186" s="60">
        <v>37375.671000000009</v>
      </c>
      <c r="P186" s="60">
        <v>37578.022000000004</v>
      </c>
      <c r="Q186" s="60">
        <v>37877.034999999996</v>
      </c>
    </row>
    <row r="187" spans="1:17" x14ac:dyDescent="0.3">
      <c r="A187" t="s">
        <v>1130</v>
      </c>
      <c r="B187" t="s">
        <v>124</v>
      </c>
      <c r="C187" t="s">
        <v>461</v>
      </c>
      <c r="D187" t="s">
        <v>462</v>
      </c>
      <c r="E187" t="s">
        <v>126</v>
      </c>
      <c r="F187" t="s">
        <v>54</v>
      </c>
      <c r="G187" s="60">
        <v>34505.759999999987</v>
      </c>
      <c r="H187" s="60">
        <v>34640.561999999991</v>
      </c>
      <c r="I187" s="60">
        <v>34647.712</v>
      </c>
      <c r="J187" s="60">
        <v>34719.084000000003</v>
      </c>
      <c r="K187" s="60">
        <v>34738.031999999992</v>
      </c>
      <c r="L187" s="60">
        <v>34756.628000000004</v>
      </c>
      <c r="M187" s="60">
        <v>34683.918000000012</v>
      </c>
      <c r="N187" s="60">
        <v>34684.278999999995</v>
      </c>
      <c r="O187" s="60">
        <v>34793.839999999997</v>
      </c>
      <c r="P187" s="60">
        <v>34917.515999999996</v>
      </c>
      <c r="Q187" s="60">
        <v>35131.512000000002</v>
      </c>
    </row>
    <row r="188" spans="1:17" x14ac:dyDescent="0.3">
      <c r="A188" t="s">
        <v>1131</v>
      </c>
      <c r="B188" t="s">
        <v>35</v>
      </c>
      <c r="C188" t="s">
        <v>461</v>
      </c>
      <c r="D188" t="s">
        <v>462</v>
      </c>
      <c r="E188" t="s">
        <v>55</v>
      </c>
      <c r="F188" t="s">
        <v>53</v>
      </c>
      <c r="G188" s="60">
        <v>36151.338999999993</v>
      </c>
      <c r="H188" s="60">
        <v>36222.663</v>
      </c>
      <c r="I188" s="60">
        <v>36413.632000000005</v>
      </c>
      <c r="J188" s="60">
        <v>36607.946000000004</v>
      </c>
      <c r="K188" s="60">
        <v>36736.457000000002</v>
      </c>
      <c r="L188" s="60">
        <v>36930.163</v>
      </c>
      <c r="M188" s="60">
        <v>37094.521999999997</v>
      </c>
      <c r="N188" s="60">
        <v>37273.609000000011</v>
      </c>
      <c r="O188" s="60">
        <v>37457.334999999999</v>
      </c>
      <c r="P188" s="60">
        <v>37591.902999999998</v>
      </c>
      <c r="Q188" s="60">
        <v>37747.267999999996</v>
      </c>
    </row>
    <row r="189" spans="1:17" x14ac:dyDescent="0.3">
      <c r="A189" t="s">
        <v>1132</v>
      </c>
      <c r="B189" t="s">
        <v>36</v>
      </c>
      <c r="C189" t="s">
        <v>461</v>
      </c>
      <c r="D189" t="s">
        <v>462</v>
      </c>
      <c r="E189" t="s">
        <v>55</v>
      </c>
      <c r="F189" t="s">
        <v>54</v>
      </c>
      <c r="G189" s="60">
        <v>37112.074999999997</v>
      </c>
      <c r="H189" s="60">
        <v>37281.048000000003</v>
      </c>
      <c r="I189" s="60">
        <v>37540.631999999998</v>
      </c>
      <c r="J189" s="60">
        <v>37722.195</v>
      </c>
      <c r="K189" s="60">
        <v>37883.277999999991</v>
      </c>
      <c r="L189" s="60">
        <v>38026.241000000009</v>
      </c>
      <c r="M189" s="60">
        <v>38237.434000000001</v>
      </c>
      <c r="N189" s="60">
        <v>38432.74</v>
      </c>
      <c r="O189" s="60">
        <v>38564.059000000001</v>
      </c>
      <c r="P189" s="60">
        <v>38708.909</v>
      </c>
      <c r="Q189" s="60">
        <v>38879.349000000009</v>
      </c>
    </row>
    <row r="190" spans="1:17" x14ac:dyDescent="0.3">
      <c r="A190" t="s">
        <v>1133</v>
      </c>
      <c r="B190" t="s">
        <v>123</v>
      </c>
      <c r="C190" t="s">
        <v>463</v>
      </c>
      <c r="D190" t="s">
        <v>464</v>
      </c>
      <c r="E190" t="s">
        <v>126</v>
      </c>
      <c r="F190" t="s">
        <v>53</v>
      </c>
      <c r="G190" s="60">
        <v>40189.865000000005</v>
      </c>
      <c r="H190" s="60">
        <v>40715.076999999997</v>
      </c>
      <c r="I190" s="60">
        <v>41078.81</v>
      </c>
      <c r="J190" s="60">
        <v>41593.972999999998</v>
      </c>
      <c r="K190" s="60">
        <v>41903.404000000002</v>
      </c>
      <c r="L190" s="60">
        <v>42263.133999999998</v>
      </c>
      <c r="M190" s="60">
        <v>42625.156999999999</v>
      </c>
      <c r="N190" s="60">
        <v>43016.08</v>
      </c>
      <c r="O190" s="60">
        <v>43447.23599999999</v>
      </c>
      <c r="P190" s="60">
        <v>43812.855000000003</v>
      </c>
      <c r="Q190" s="60">
        <v>43967.644999999997</v>
      </c>
    </row>
    <row r="191" spans="1:17" x14ac:dyDescent="0.3">
      <c r="A191" t="s">
        <v>1134</v>
      </c>
      <c r="B191" t="s">
        <v>124</v>
      </c>
      <c r="C191" t="s">
        <v>463</v>
      </c>
      <c r="D191" t="s">
        <v>464</v>
      </c>
      <c r="E191" t="s">
        <v>126</v>
      </c>
      <c r="F191" t="s">
        <v>54</v>
      </c>
      <c r="G191" s="60">
        <v>38527.108</v>
      </c>
      <c r="H191" s="60">
        <v>38583.746000000006</v>
      </c>
      <c r="I191" s="60">
        <v>38562.453000000001</v>
      </c>
      <c r="J191" s="60">
        <v>38618.993999999999</v>
      </c>
      <c r="K191" s="60">
        <v>38707.368999999999</v>
      </c>
      <c r="L191" s="60">
        <v>38751.004999999997</v>
      </c>
      <c r="M191" s="60">
        <v>38858.844999999994</v>
      </c>
      <c r="N191" s="60">
        <v>39009.553999999996</v>
      </c>
      <c r="O191" s="60">
        <v>39116.968000000008</v>
      </c>
      <c r="P191" s="60">
        <v>39268.844000000005</v>
      </c>
      <c r="Q191" s="60">
        <v>39422.524999999994</v>
      </c>
    </row>
    <row r="192" spans="1:17" x14ac:dyDescent="0.3">
      <c r="A192" t="s">
        <v>1135</v>
      </c>
      <c r="B192" t="s">
        <v>35</v>
      </c>
      <c r="C192" t="s">
        <v>463</v>
      </c>
      <c r="D192" t="s">
        <v>464</v>
      </c>
      <c r="E192" t="s">
        <v>55</v>
      </c>
      <c r="F192" t="s">
        <v>53</v>
      </c>
      <c r="G192" s="60">
        <v>45087.678</v>
      </c>
      <c r="H192" s="60">
        <v>45117.771999999997</v>
      </c>
      <c r="I192" s="60">
        <v>45299.299000000006</v>
      </c>
      <c r="J192" s="60">
        <v>45389.241000000009</v>
      </c>
      <c r="K192" s="60">
        <v>45551.375999999989</v>
      </c>
      <c r="L192" s="60">
        <v>45668.752</v>
      </c>
      <c r="M192" s="60">
        <v>45881.989000000009</v>
      </c>
      <c r="N192" s="60">
        <v>45963.280999999995</v>
      </c>
      <c r="O192" s="60">
        <v>46040.663</v>
      </c>
      <c r="P192" s="60">
        <v>46183.400000000016</v>
      </c>
      <c r="Q192" s="60">
        <v>46331.792000000001</v>
      </c>
    </row>
    <row r="193" spans="1:17" x14ac:dyDescent="0.3">
      <c r="A193" t="s">
        <v>1136</v>
      </c>
      <c r="B193" t="s">
        <v>36</v>
      </c>
      <c r="C193" t="s">
        <v>463</v>
      </c>
      <c r="D193" t="s">
        <v>464</v>
      </c>
      <c r="E193" t="s">
        <v>55</v>
      </c>
      <c r="F193" t="s">
        <v>54</v>
      </c>
      <c r="G193" s="60">
        <v>45551.347000000002</v>
      </c>
      <c r="H193" s="60">
        <v>45832.093000000001</v>
      </c>
      <c r="I193" s="60">
        <v>46229.973999999995</v>
      </c>
      <c r="J193" s="60">
        <v>46526.473000000005</v>
      </c>
      <c r="K193" s="60">
        <v>46806.975000000006</v>
      </c>
      <c r="L193" s="60">
        <v>47038.780999999995</v>
      </c>
      <c r="M193" s="60">
        <v>47382.902000000002</v>
      </c>
      <c r="N193" s="60">
        <v>47642.403000000013</v>
      </c>
      <c r="O193" s="60">
        <v>47885.146999999997</v>
      </c>
      <c r="P193" s="60">
        <v>48065.690999999999</v>
      </c>
      <c r="Q193" s="60">
        <v>48264.371000000006</v>
      </c>
    </row>
    <row r="194" spans="1:17" x14ac:dyDescent="0.3">
      <c r="A194" t="s">
        <v>1137</v>
      </c>
      <c r="B194" t="s">
        <v>123</v>
      </c>
      <c r="C194" t="s">
        <v>465</v>
      </c>
      <c r="D194" t="s">
        <v>466</v>
      </c>
      <c r="E194" t="s">
        <v>126</v>
      </c>
      <c r="F194" t="s">
        <v>53</v>
      </c>
      <c r="G194" s="60">
        <v>63553.398999999998</v>
      </c>
      <c r="H194" s="60">
        <v>64155.457999999991</v>
      </c>
      <c r="I194" s="60">
        <v>64572.578000000001</v>
      </c>
      <c r="J194" s="60">
        <v>65085.695000000007</v>
      </c>
      <c r="K194" s="60">
        <v>65447.392</v>
      </c>
      <c r="L194" s="60">
        <v>65737.447000000015</v>
      </c>
      <c r="M194" s="60">
        <v>66054.581000000006</v>
      </c>
      <c r="N194" s="60">
        <v>66465.725999999995</v>
      </c>
      <c r="O194" s="60">
        <v>66897.725999999995</v>
      </c>
      <c r="P194" s="60">
        <v>67221.528000000006</v>
      </c>
      <c r="Q194" s="60">
        <v>67713.531000000003</v>
      </c>
    </row>
    <row r="195" spans="1:17" x14ac:dyDescent="0.3">
      <c r="A195" t="s">
        <v>1138</v>
      </c>
      <c r="B195" t="s">
        <v>124</v>
      </c>
      <c r="C195" t="s">
        <v>465</v>
      </c>
      <c r="D195" t="s">
        <v>466</v>
      </c>
      <c r="E195" t="s">
        <v>126</v>
      </c>
      <c r="F195" t="s">
        <v>54</v>
      </c>
      <c r="G195" s="60">
        <v>62774.90400000001</v>
      </c>
      <c r="H195" s="60">
        <v>63141.213999999993</v>
      </c>
      <c r="I195" s="60">
        <v>63339.912999999986</v>
      </c>
      <c r="J195" s="60">
        <v>63573.455000000002</v>
      </c>
      <c r="K195" s="60">
        <v>63604.425000000003</v>
      </c>
      <c r="L195" s="60">
        <v>63630.128000000004</v>
      </c>
      <c r="M195" s="60">
        <v>63555.727999999996</v>
      </c>
      <c r="N195" s="60">
        <v>63766.391000000003</v>
      </c>
      <c r="O195" s="60">
        <v>64053.828000000001</v>
      </c>
      <c r="P195" s="60">
        <v>64234.932000000001</v>
      </c>
      <c r="Q195" s="60">
        <v>64590.559000000001</v>
      </c>
    </row>
    <row r="196" spans="1:17" x14ac:dyDescent="0.3">
      <c r="A196" t="s">
        <v>1139</v>
      </c>
      <c r="B196" t="s">
        <v>35</v>
      </c>
      <c r="C196" t="s">
        <v>465</v>
      </c>
      <c r="D196" t="s">
        <v>466</v>
      </c>
      <c r="E196" t="s">
        <v>55</v>
      </c>
      <c r="F196" t="s">
        <v>53</v>
      </c>
      <c r="G196" s="60">
        <v>56727.562999999995</v>
      </c>
      <c r="H196" s="60">
        <v>57412.538999999997</v>
      </c>
      <c r="I196" s="60">
        <v>58003.262999999999</v>
      </c>
      <c r="J196" s="60">
        <v>58412.215000000011</v>
      </c>
      <c r="K196" s="60">
        <v>58835.834999999999</v>
      </c>
      <c r="L196" s="60">
        <v>59344.290999999997</v>
      </c>
      <c r="M196" s="60">
        <v>59726.799999999988</v>
      </c>
      <c r="N196" s="60">
        <v>60049.911000000015</v>
      </c>
      <c r="O196" s="60">
        <v>60405.21699999999</v>
      </c>
      <c r="P196" s="60">
        <v>60729.464000000007</v>
      </c>
      <c r="Q196" s="60">
        <v>61049.705999999984</v>
      </c>
    </row>
    <row r="197" spans="1:17" x14ac:dyDescent="0.3">
      <c r="A197" t="s">
        <v>1140</v>
      </c>
      <c r="B197" t="s">
        <v>36</v>
      </c>
      <c r="C197" t="s">
        <v>465</v>
      </c>
      <c r="D197" t="s">
        <v>466</v>
      </c>
      <c r="E197" t="s">
        <v>55</v>
      </c>
      <c r="F197" t="s">
        <v>54</v>
      </c>
      <c r="G197" s="60">
        <v>56417.065999999992</v>
      </c>
      <c r="H197" s="60">
        <v>56847.551999999989</v>
      </c>
      <c r="I197" s="60">
        <v>57362.822999999997</v>
      </c>
      <c r="J197" s="60">
        <v>57717.769000000008</v>
      </c>
      <c r="K197" s="60">
        <v>58122.487999999998</v>
      </c>
      <c r="L197" s="60">
        <v>58502.44000000001</v>
      </c>
      <c r="M197" s="60">
        <v>58919.800999999992</v>
      </c>
      <c r="N197" s="60">
        <v>59151.850000000006</v>
      </c>
      <c r="O197" s="60">
        <v>59369.802999999993</v>
      </c>
      <c r="P197" s="60">
        <v>59643.543000000012</v>
      </c>
      <c r="Q197" s="60">
        <v>59869.721000000005</v>
      </c>
    </row>
    <row r="198" spans="1:17" x14ac:dyDescent="0.3">
      <c r="A198" t="s">
        <v>1141</v>
      </c>
      <c r="B198" t="s">
        <v>123</v>
      </c>
      <c r="C198" t="s">
        <v>467</v>
      </c>
      <c r="D198" t="s">
        <v>468</v>
      </c>
      <c r="E198" t="s">
        <v>126</v>
      </c>
      <c r="F198" t="s">
        <v>53</v>
      </c>
      <c r="G198" s="60">
        <v>5299.6170000000002</v>
      </c>
      <c r="H198" s="60">
        <v>5181.2989999999991</v>
      </c>
      <c r="I198" s="60">
        <v>5054.0259999999998</v>
      </c>
      <c r="J198" s="60">
        <v>4976.2060000000001</v>
      </c>
      <c r="K198" s="60">
        <v>4951.1310000000003</v>
      </c>
      <c r="L198" s="60">
        <v>4961.1970000000001</v>
      </c>
      <c r="M198" s="60">
        <v>4953.2450000000008</v>
      </c>
      <c r="N198" s="60">
        <v>4944.1450000000004</v>
      </c>
      <c r="O198" s="60">
        <v>4949.9279999999999</v>
      </c>
      <c r="P198" s="60">
        <v>4904.9030000000002</v>
      </c>
      <c r="Q198" s="60">
        <v>4893.9969999999994</v>
      </c>
    </row>
    <row r="199" spans="1:17" x14ac:dyDescent="0.3">
      <c r="A199" t="s">
        <v>1142</v>
      </c>
      <c r="B199" t="s">
        <v>124</v>
      </c>
      <c r="C199" t="s">
        <v>467</v>
      </c>
      <c r="D199" t="s">
        <v>468</v>
      </c>
      <c r="E199" t="s">
        <v>126</v>
      </c>
      <c r="F199" t="s">
        <v>54</v>
      </c>
      <c r="G199" s="60">
        <v>3926.8199999999997</v>
      </c>
      <c r="H199" s="60">
        <v>3836.2070000000012</v>
      </c>
      <c r="I199" s="60">
        <v>3726.6450000000004</v>
      </c>
      <c r="J199" s="60">
        <v>3672.5520000000001</v>
      </c>
      <c r="K199" s="60">
        <v>3644.8319999999994</v>
      </c>
      <c r="L199" s="60">
        <v>3673.931</v>
      </c>
      <c r="M199" s="60">
        <v>3716.5149999999999</v>
      </c>
      <c r="N199" s="60">
        <v>3728.1679999999997</v>
      </c>
      <c r="O199" s="60">
        <v>3732.4519999999998</v>
      </c>
      <c r="P199" s="60">
        <v>3741.7299999999996</v>
      </c>
      <c r="Q199" s="60">
        <v>3726.6069999999991</v>
      </c>
    </row>
    <row r="200" spans="1:17" x14ac:dyDescent="0.3">
      <c r="A200" t="s">
        <v>1143</v>
      </c>
      <c r="B200" t="s">
        <v>35</v>
      </c>
      <c r="C200" t="s">
        <v>467</v>
      </c>
      <c r="D200" t="s">
        <v>468</v>
      </c>
      <c r="E200" t="s">
        <v>55</v>
      </c>
      <c r="F200" t="s">
        <v>53</v>
      </c>
      <c r="G200" s="60">
        <v>7446.0649999999996</v>
      </c>
      <c r="H200" s="60">
        <v>7394.2349999999997</v>
      </c>
      <c r="I200" s="60">
        <v>7369.8910000000005</v>
      </c>
      <c r="J200" s="60">
        <v>7340.2339999999986</v>
      </c>
      <c r="K200" s="60">
        <v>7305.7929999999997</v>
      </c>
      <c r="L200" s="60">
        <v>7295.4959999999992</v>
      </c>
      <c r="M200" s="60">
        <v>7325.6460000000015</v>
      </c>
      <c r="N200" s="60">
        <v>7313.8810000000021</v>
      </c>
      <c r="O200" s="60">
        <v>7297.2679999999973</v>
      </c>
      <c r="P200" s="60">
        <v>7321.9839999999986</v>
      </c>
      <c r="Q200" s="60">
        <v>7327.3899999999985</v>
      </c>
    </row>
    <row r="201" spans="1:17" x14ac:dyDescent="0.3">
      <c r="A201" t="s">
        <v>1144</v>
      </c>
      <c r="B201" t="s">
        <v>36</v>
      </c>
      <c r="C201" t="s">
        <v>467</v>
      </c>
      <c r="D201" t="s">
        <v>468</v>
      </c>
      <c r="E201" t="s">
        <v>55</v>
      </c>
      <c r="F201" t="s">
        <v>54</v>
      </c>
      <c r="G201" s="60">
        <v>7326.1509999999998</v>
      </c>
      <c r="H201" s="60">
        <v>7302.7480000000014</v>
      </c>
      <c r="I201" s="60">
        <v>7310.0529999999999</v>
      </c>
      <c r="J201" s="60">
        <v>7266.1050000000005</v>
      </c>
      <c r="K201" s="60">
        <v>7237.2220000000007</v>
      </c>
      <c r="L201" s="60">
        <v>7208.3209999999999</v>
      </c>
      <c r="M201" s="60">
        <v>7206.6490000000003</v>
      </c>
      <c r="N201" s="60">
        <v>7194.0429999999988</v>
      </c>
      <c r="O201" s="60">
        <v>7163.2830000000004</v>
      </c>
      <c r="P201" s="60">
        <v>7132.9970000000003</v>
      </c>
      <c r="Q201" s="60">
        <v>7117.6499999999987</v>
      </c>
    </row>
    <row r="202" spans="1:17" x14ac:dyDescent="0.3">
      <c r="A202" t="s">
        <v>1145</v>
      </c>
      <c r="B202" t="s">
        <v>123</v>
      </c>
      <c r="C202" t="s">
        <v>469</v>
      </c>
      <c r="D202" t="s">
        <v>470</v>
      </c>
      <c r="E202" t="s">
        <v>126</v>
      </c>
      <c r="F202" t="s">
        <v>53</v>
      </c>
      <c r="G202" s="60">
        <v>67349.693000000014</v>
      </c>
      <c r="H202" s="60">
        <v>67452.348999999987</v>
      </c>
      <c r="I202" s="60">
        <v>67734.157999999996</v>
      </c>
      <c r="J202" s="60">
        <v>68109.929999999993</v>
      </c>
      <c r="K202" s="60">
        <v>68158.383000000002</v>
      </c>
      <c r="L202" s="60">
        <v>68172.59</v>
      </c>
      <c r="M202" s="60">
        <v>68047.16</v>
      </c>
      <c r="N202" s="60">
        <v>68136.930000000022</v>
      </c>
      <c r="O202" s="60">
        <v>68526.393000000011</v>
      </c>
      <c r="P202" s="60">
        <v>68984.554999999993</v>
      </c>
      <c r="Q202" s="60">
        <v>69542.468999999983</v>
      </c>
    </row>
    <row r="203" spans="1:17" x14ac:dyDescent="0.3">
      <c r="A203" t="s">
        <v>1146</v>
      </c>
      <c r="B203" t="s">
        <v>124</v>
      </c>
      <c r="C203" t="s">
        <v>469</v>
      </c>
      <c r="D203" t="s">
        <v>470</v>
      </c>
      <c r="E203" t="s">
        <v>126</v>
      </c>
      <c r="F203" t="s">
        <v>54</v>
      </c>
      <c r="G203" s="60">
        <v>63434.203000000001</v>
      </c>
      <c r="H203" s="60">
        <v>63644.25</v>
      </c>
      <c r="I203" s="60">
        <v>63639.428999999996</v>
      </c>
      <c r="J203" s="60">
        <v>63553.216999999997</v>
      </c>
      <c r="K203" s="60">
        <v>63272.566000000006</v>
      </c>
      <c r="L203" s="60">
        <v>63024.506999999998</v>
      </c>
      <c r="M203" s="60">
        <v>62870.534000000007</v>
      </c>
      <c r="N203" s="60">
        <v>62833.230999999992</v>
      </c>
      <c r="O203" s="60">
        <v>62973.064999999988</v>
      </c>
      <c r="P203" s="60">
        <v>63259.623000000007</v>
      </c>
      <c r="Q203" s="60">
        <v>63692.517000000007</v>
      </c>
    </row>
    <row r="204" spans="1:17" x14ac:dyDescent="0.3">
      <c r="A204" t="s">
        <v>1147</v>
      </c>
      <c r="B204" t="s">
        <v>35</v>
      </c>
      <c r="C204" t="s">
        <v>469</v>
      </c>
      <c r="D204" t="s">
        <v>470</v>
      </c>
      <c r="E204" t="s">
        <v>55</v>
      </c>
      <c r="F204" t="s">
        <v>53</v>
      </c>
      <c r="G204" s="60">
        <v>50598.551999999996</v>
      </c>
      <c r="H204" s="60">
        <v>51104.643000000004</v>
      </c>
      <c r="I204" s="60">
        <v>51370.126000000004</v>
      </c>
      <c r="J204" s="60">
        <v>51576.972999999998</v>
      </c>
      <c r="K204" s="60">
        <v>51800.078000000001</v>
      </c>
      <c r="L204" s="60">
        <v>52069.213999999985</v>
      </c>
      <c r="M204" s="60">
        <v>52344.298999999999</v>
      </c>
      <c r="N204" s="60">
        <v>52618.667999999998</v>
      </c>
      <c r="O204" s="60">
        <v>52726.183000000005</v>
      </c>
      <c r="P204" s="60">
        <v>52897.879000000008</v>
      </c>
      <c r="Q204" s="60">
        <v>53098.813000000002</v>
      </c>
    </row>
    <row r="205" spans="1:17" x14ac:dyDescent="0.3">
      <c r="A205" t="s">
        <v>1148</v>
      </c>
      <c r="B205" t="s">
        <v>36</v>
      </c>
      <c r="C205" t="s">
        <v>469</v>
      </c>
      <c r="D205" t="s">
        <v>470</v>
      </c>
      <c r="E205" t="s">
        <v>55</v>
      </c>
      <c r="F205" t="s">
        <v>54</v>
      </c>
      <c r="G205" s="60">
        <v>48432.091000000008</v>
      </c>
      <c r="H205" s="60">
        <v>48846.15800000001</v>
      </c>
      <c r="I205" s="60">
        <v>49241.02199999999</v>
      </c>
      <c r="J205" s="60">
        <v>49562.260999999999</v>
      </c>
      <c r="K205" s="60">
        <v>49832.128000000012</v>
      </c>
      <c r="L205" s="60">
        <v>49977.572</v>
      </c>
      <c r="M205" s="60">
        <v>50099.614000000009</v>
      </c>
      <c r="N205" s="60">
        <v>50312.783000000018</v>
      </c>
      <c r="O205" s="60">
        <v>50474.379000000008</v>
      </c>
      <c r="P205" s="60">
        <v>50580.420999999995</v>
      </c>
      <c r="Q205" s="60">
        <v>50780.504000000001</v>
      </c>
    </row>
    <row r="206" spans="1:17" x14ac:dyDescent="0.3">
      <c r="A206" t="s">
        <v>1149</v>
      </c>
      <c r="B206" t="s">
        <v>123</v>
      </c>
      <c r="C206" t="s">
        <v>471</v>
      </c>
      <c r="D206" t="s">
        <v>472</v>
      </c>
      <c r="E206" t="s">
        <v>126</v>
      </c>
      <c r="F206" t="s">
        <v>53</v>
      </c>
      <c r="G206" s="60">
        <v>23275.31</v>
      </c>
      <c r="H206" s="60">
        <v>23211.460000000003</v>
      </c>
      <c r="I206" s="60">
        <v>23174.679000000004</v>
      </c>
      <c r="J206" s="60">
        <v>23228.394</v>
      </c>
      <c r="K206" s="60">
        <v>23253.802</v>
      </c>
      <c r="L206" s="60">
        <v>23324.021000000001</v>
      </c>
      <c r="M206" s="60">
        <v>23371.555</v>
      </c>
      <c r="N206" s="60">
        <v>23498.208000000006</v>
      </c>
      <c r="O206" s="60">
        <v>23500.861000000004</v>
      </c>
      <c r="P206" s="60">
        <v>23501.998</v>
      </c>
      <c r="Q206" s="60">
        <v>23524.547999999995</v>
      </c>
    </row>
    <row r="207" spans="1:17" x14ac:dyDescent="0.3">
      <c r="A207" t="s">
        <v>1150</v>
      </c>
      <c r="B207" t="s">
        <v>124</v>
      </c>
      <c r="C207" t="s">
        <v>471</v>
      </c>
      <c r="D207" t="s">
        <v>472</v>
      </c>
      <c r="E207" t="s">
        <v>126</v>
      </c>
      <c r="F207" t="s">
        <v>54</v>
      </c>
      <c r="G207" s="60">
        <v>21543.847999999998</v>
      </c>
      <c r="H207" s="60">
        <v>21399.092999999993</v>
      </c>
      <c r="I207" s="60">
        <v>21209.254000000001</v>
      </c>
      <c r="J207" s="60">
        <v>21185.751999999997</v>
      </c>
      <c r="K207" s="60">
        <v>21052.471000000001</v>
      </c>
      <c r="L207" s="60">
        <v>20938.234</v>
      </c>
      <c r="M207" s="60">
        <v>20903.164000000004</v>
      </c>
      <c r="N207" s="60">
        <v>20819.405999999999</v>
      </c>
      <c r="O207" s="60">
        <v>20836.302</v>
      </c>
      <c r="P207" s="60">
        <v>20818.285</v>
      </c>
      <c r="Q207" s="60">
        <v>20806.806999999997</v>
      </c>
    </row>
    <row r="208" spans="1:17" x14ac:dyDescent="0.3">
      <c r="A208" t="s">
        <v>1151</v>
      </c>
      <c r="B208" t="s">
        <v>35</v>
      </c>
      <c r="C208" t="s">
        <v>471</v>
      </c>
      <c r="D208" t="s">
        <v>472</v>
      </c>
      <c r="E208" t="s">
        <v>55</v>
      </c>
      <c r="F208" t="s">
        <v>53</v>
      </c>
      <c r="G208" s="60">
        <v>36436.212000000007</v>
      </c>
      <c r="H208" s="60">
        <v>36424.560999999994</v>
      </c>
      <c r="I208" s="60">
        <v>36395.017999999996</v>
      </c>
      <c r="J208" s="60">
        <v>36389.225999999995</v>
      </c>
      <c r="K208" s="60">
        <v>36340.385000000002</v>
      </c>
      <c r="L208" s="60">
        <v>36282.633999999991</v>
      </c>
      <c r="M208" s="60">
        <v>36371.043999999994</v>
      </c>
      <c r="N208" s="60">
        <v>36362.097000000002</v>
      </c>
      <c r="O208" s="60">
        <v>36439.861000000004</v>
      </c>
      <c r="P208" s="60">
        <v>36432.557000000001</v>
      </c>
      <c r="Q208" s="60">
        <v>36461.260999999999</v>
      </c>
    </row>
    <row r="209" spans="1:17" x14ac:dyDescent="0.3">
      <c r="A209" t="s">
        <v>1152</v>
      </c>
      <c r="B209" t="s">
        <v>36</v>
      </c>
      <c r="C209" t="s">
        <v>471</v>
      </c>
      <c r="D209" t="s">
        <v>472</v>
      </c>
      <c r="E209" t="s">
        <v>55</v>
      </c>
      <c r="F209" t="s">
        <v>54</v>
      </c>
      <c r="G209" s="60">
        <v>37746.825999999986</v>
      </c>
      <c r="H209" s="60">
        <v>37817.777999999998</v>
      </c>
      <c r="I209" s="60">
        <v>37870.792999999998</v>
      </c>
      <c r="J209" s="60">
        <v>37871.841999999997</v>
      </c>
      <c r="K209" s="60">
        <v>37905.073000000004</v>
      </c>
      <c r="L209" s="60">
        <v>37917.857000000004</v>
      </c>
      <c r="M209" s="60">
        <v>37909.255000000005</v>
      </c>
      <c r="N209" s="60">
        <v>37906.799999999996</v>
      </c>
      <c r="O209" s="60">
        <v>37900.143000000004</v>
      </c>
      <c r="P209" s="60">
        <v>37876.164999999994</v>
      </c>
      <c r="Q209" s="60">
        <v>37963.199000000001</v>
      </c>
    </row>
    <row r="210" spans="1:17" x14ac:dyDescent="0.3">
      <c r="A210" t="s">
        <v>1153</v>
      </c>
      <c r="B210" t="s">
        <v>123</v>
      </c>
      <c r="C210" t="s">
        <v>473</v>
      </c>
      <c r="D210" t="s">
        <v>474</v>
      </c>
      <c r="E210" t="s">
        <v>126</v>
      </c>
      <c r="F210" t="s">
        <v>53</v>
      </c>
      <c r="G210" s="60">
        <v>24274.923000000003</v>
      </c>
      <c r="H210" s="60">
        <v>24156.627000000004</v>
      </c>
      <c r="I210" s="60">
        <v>24048.952999999998</v>
      </c>
      <c r="J210" s="60">
        <v>24010.333000000002</v>
      </c>
      <c r="K210" s="60">
        <v>23886.799999999996</v>
      </c>
      <c r="L210" s="60">
        <v>23891.751999999997</v>
      </c>
      <c r="M210" s="60">
        <v>23918.5</v>
      </c>
      <c r="N210" s="60">
        <v>23992.260999999999</v>
      </c>
      <c r="O210" s="60">
        <v>24129.050000000003</v>
      </c>
      <c r="P210" s="60">
        <v>24298.944</v>
      </c>
      <c r="Q210" s="60">
        <v>24337.564999999999</v>
      </c>
    </row>
    <row r="211" spans="1:17" x14ac:dyDescent="0.3">
      <c r="A211" t="s">
        <v>1154</v>
      </c>
      <c r="B211" t="s">
        <v>124</v>
      </c>
      <c r="C211" t="s">
        <v>473</v>
      </c>
      <c r="D211" t="s">
        <v>474</v>
      </c>
      <c r="E211" t="s">
        <v>126</v>
      </c>
      <c r="F211" t="s">
        <v>54</v>
      </c>
      <c r="G211" s="60">
        <v>23467.392</v>
      </c>
      <c r="H211" s="60">
        <v>23315.331000000006</v>
      </c>
      <c r="I211" s="60">
        <v>23195.380999999998</v>
      </c>
      <c r="J211" s="60">
        <v>23117.289000000004</v>
      </c>
      <c r="K211" s="60">
        <v>23015.600999999999</v>
      </c>
      <c r="L211" s="60">
        <v>23012.652999999998</v>
      </c>
      <c r="M211" s="60">
        <v>22972.621000000003</v>
      </c>
      <c r="N211" s="60">
        <v>22921.501000000004</v>
      </c>
      <c r="O211" s="60">
        <v>22952.689000000006</v>
      </c>
      <c r="P211" s="60">
        <v>22953.929</v>
      </c>
      <c r="Q211" s="60">
        <v>22976.358</v>
      </c>
    </row>
    <row r="212" spans="1:17" x14ac:dyDescent="0.3">
      <c r="A212" t="s">
        <v>1155</v>
      </c>
      <c r="B212" t="s">
        <v>35</v>
      </c>
      <c r="C212" t="s">
        <v>473</v>
      </c>
      <c r="D212" t="s">
        <v>474</v>
      </c>
      <c r="E212" t="s">
        <v>55</v>
      </c>
      <c r="F212" t="s">
        <v>53</v>
      </c>
      <c r="G212" s="60">
        <v>32844.566999999995</v>
      </c>
      <c r="H212" s="60">
        <v>32821.697</v>
      </c>
      <c r="I212" s="60">
        <v>32844.71</v>
      </c>
      <c r="J212" s="60">
        <v>32805.411</v>
      </c>
      <c r="K212" s="60">
        <v>32887.424000000006</v>
      </c>
      <c r="L212" s="60">
        <v>32841.828000000001</v>
      </c>
      <c r="M212" s="60">
        <v>32920.339</v>
      </c>
      <c r="N212" s="60">
        <v>32959.85</v>
      </c>
      <c r="O212" s="60">
        <v>32950.764999999999</v>
      </c>
      <c r="P212" s="60">
        <v>32899.142</v>
      </c>
      <c r="Q212" s="60">
        <v>32921.858999999997</v>
      </c>
    </row>
    <row r="213" spans="1:17" x14ac:dyDescent="0.3">
      <c r="A213" t="s">
        <v>1156</v>
      </c>
      <c r="B213" t="s">
        <v>36</v>
      </c>
      <c r="C213" t="s">
        <v>473</v>
      </c>
      <c r="D213" t="s">
        <v>474</v>
      </c>
      <c r="E213" t="s">
        <v>55</v>
      </c>
      <c r="F213" t="s">
        <v>54</v>
      </c>
      <c r="G213" s="60">
        <v>33002.675999999999</v>
      </c>
      <c r="H213" s="60">
        <v>33069.659000000007</v>
      </c>
      <c r="I213" s="60">
        <v>33098.540999999997</v>
      </c>
      <c r="J213" s="60">
        <v>33126.149000000005</v>
      </c>
      <c r="K213" s="60">
        <v>33250.261000000006</v>
      </c>
      <c r="L213" s="60">
        <v>33259.520999999993</v>
      </c>
      <c r="M213" s="60">
        <v>33289.612000000001</v>
      </c>
      <c r="N213" s="60">
        <v>33361.793000000005</v>
      </c>
      <c r="O213" s="60">
        <v>33411.080999999998</v>
      </c>
      <c r="P213" s="60">
        <v>33462.949000000001</v>
      </c>
      <c r="Q213" s="60">
        <v>33473.77199999999</v>
      </c>
    </row>
    <row r="214" spans="1:17" x14ac:dyDescent="0.3">
      <c r="A214" t="s">
        <v>1157</v>
      </c>
      <c r="B214" t="s">
        <v>123</v>
      </c>
      <c r="C214" t="s">
        <v>475</v>
      </c>
      <c r="D214" t="s">
        <v>476</v>
      </c>
      <c r="E214" t="s">
        <v>126</v>
      </c>
      <c r="F214" t="s">
        <v>53</v>
      </c>
      <c r="G214" s="60">
        <v>38162.671000000002</v>
      </c>
      <c r="H214" s="60">
        <v>38147.402999999998</v>
      </c>
      <c r="I214" s="60">
        <v>38109.931000000004</v>
      </c>
      <c r="J214" s="60">
        <v>38166.39</v>
      </c>
      <c r="K214" s="60">
        <v>38276.738000000005</v>
      </c>
      <c r="L214" s="60">
        <v>38322.858</v>
      </c>
      <c r="M214" s="60">
        <v>38354.923999999999</v>
      </c>
      <c r="N214" s="60">
        <v>38575.796999999999</v>
      </c>
      <c r="O214" s="60">
        <v>38693.065999999992</v>
      </c>
      <c r="P214" s="60">
        <v>38799.62000000001</v>
      </c>
      <c r="Q214" s="60">
        <v>38940.156999999999</v>
      </c>
    </row>
    <row r="215" spans="1:17" x14ac:dyDescent="0.3">
      <c r="A215" t="s">
        <v>1158</v>
      </c>
      <c r="B215" t="s">
        <v>124</v>
      </c>
      <c r="C215" t="s">
        <v>475</v>
      </c>
      <c r="D215" t="s">
        <v>476</v>
      </c>
      <c r="E215" t="s">
        <v>126</v>
      </c>
      <c r="F215" t="s">
        <v>54</v>
      </c>
      <c r="G215" s="60">
        <v>36931.875</v>
      </c>
      <c r="H215" s="60">
        <v>36588.726999999999</v>
      </c>
      <c r="I215" s="60">
        <v>36334.722000000002</v>
      </c>
      <c r="J215" s="60">
        <v>36098.631999999998</v>
      </c>
      <c r="K215" s="60">
        <v>35966.696000000004</v>
      </c>
      <c r="L215" s="60">
        <v>35963.092999999993</v>
      </c>
      <c r="M215" s="60">
        <v>35832.387999999999</v>
      </c>
      <c r="N215" s="60">
        <v>35899.627000000008</v>
      </c>
      <c r="O215" s="60">
        <v>35856.251999999993</v>
      </c>
      <c r="P215" s="60">
        <v>35757.674999999996</v>
      </c>
      <c r="Q215" s="60">
        <v>35819.207000000002</v>
      </c>
    </row>
    <row r="216" spans="1:17" x14ac:dyDescent="0.3">
      <c r="A216" t="s">
        <v>1159</v>
      </c>
      <c r="B216" t="s">
        <v>35</v>
      </c>
      <c r="C216" t="s">
        <v>475</v>
      </c>
      <c r="D216" t="s">
        <v>476</v>
      </c>
      <c r="E216" t="s">
        <v>55</v>
      </c>
      <c r="F216" t="s">
        <v>53</v>
      </c>
      <c r="G216" s="60">
        <v>46773.737999999998</v>
      </c>
      <c r="H216" s="60">
        <v>46675.842000000004</v>
      </c>
      <c r="I216" s="60">
        <v>46800.001999999993</v>
      </c>
      <c r="J216" s="60">
        <v>46825.382000000012</v>
      </c>
      <c r="K216" s="60">
        <v>46850.885999999999</v>
      </c>
      <c r="L216" s="60">
        <v>46832.656999999999</v>
      </c>
      <c r="M216" s="60">
        <v>46942.927000000003</v>
      </c>
      <c r="N216" s="60">
        <v>46933.723000000005</v>
      </c>
      <c r="O216" s="60">
        <v>46911.045999999995</v>
      </c>
      <c r="P216" s="60">
        <v>46931.527999999998</v>
      </c>
      <c r="Q216" s="60">
        <v>46970.632000000012</v>
      </c>
    </row>
    <row r="217" spans="1:17" x14ac:dyDescent="0.3">
      <c r="A217" t="s">
        <v>1160</v>
      </c>
      <c r="B217" t="s">
        <v>36</v>
      </c>
      <c r="C217" t="s">
        <v>475</v>
      </c>
      <c r="D217" t="s">
        <v>476</v>
      </c>
      <c r="E217" t="s">
        <v>55</v>
      </c>
      <c r="F217" t="s">
        <v>54</v>
      </c>
      <c r="G217" s="60">
        <v>45553.770000000004</v>
      </c>
      <c r="H217" s="60">
        <v>45578.932000000008</v>
      </c>
      <c r="I217" s="60">
        <v>45694.631000000001</v>
      </c>
      <c r="J217" s="60">
        <v>45866.076000000008</v>
      </c>
      <c r="K217" s="60">
        <v>45955.875000000007</v>
      </c>
      <c r="L217" s="60">
        <v>45878.463000000003</v>
      </c>
      <c r="M217" s="60">
        <v>45965.355000000003</v>
      </c>
      <c r="N217" s="60">
        <v>45997.292999999998</v>
      </c>
      <c r="O217" s="60">
        <v>45949.060000000005</v>
      </c>
      <c r="P217" s="60">
        <v>45962.349000000002</v>
      </c>
      <c r="Q217" s="60">
        <v>45977.278999999995</v>
      </c>
    </row>
    <row r="218" spans="1:17" x14ac:dyDescent="0.3">
      <c r="A218" t="s">
        <v>1161</v>
      </c>
      <c r="B218" t="s">
        <v>123</v>
      </c>
      <c r="C218" t="s">
        <v>477</v>
      </c>
      <c r="D218" t="s">
        <v>478</v>
      </c>
      <c r="E218" t="s">
        <v>126</v>
      </c>
      <c r="F218" t="s">
        <v>53</v>
      </c>
      <c r="G218" s="60">
        <v>29723.421000000002</v>
      </c>
      <c r="H218" s="60">
        <v>30029.324000000004</v>
      </c>
      <c r="I218" s="60">
        <v>30300.996999999996</v>
      </c>
      <c r="J218" s="60">
        <v>30433.602999999999</v>
      </c>
      <c r="K218" s="60">
        <v>30519.191000000003</v>
      </c>
      <c r="L218" s="60">
        <v>30598.391999999996</v>
      </c>
      <c r="M218" s="60">
        <v>30627.140000000007</v>
      </c>
      <c r="N218" s="60">
        <v>30696.382000000001</v>
      </c>
      <c r="O218" s="60">
        <v>30873.278000000002</v>
      </c>
      <c r="P218" s="60">
        <v>31028.284000000003</v>
      </c>
      <c r="Q218" s="60">
        <v>31249.979000000007</v>
      </c>
    </row>
    <row r="219" spans="1:17" x14ac:dyDescent="0.3">
      <c r="A219" t="s">
        <v>1162</v>
      </c>
      <c r="B219" t="s">
        <v>124</v>
      </c>
      <c r="C219" t="s">
        <v>477</v>
      </c>
      <c r="D219" t="s">
        <v>478</v>
      </c>
      <c r="E219" t="s">
        <v>126</v>
      </c>
      <c r="F219" t="s">
        <v>54</v>
      </c>
      <c r="G219" s="60">
        <v>27980.598000000002</v>
      </c>
      <c r="H219" s="60">
        <v>27964.098000000002</v>
      </c>
      <c r="I219" s="60">
        <v>27951.701000000005</v>
      </c>
      <c r="J219" s="60">
        <v>27941.244999999995</v>
      </c>
      <c r="K219" s="60">
        <v>27827.646000000004</v>
      </c>
      <c r="L219" s="60">
        <v>27751.05</v>
      </c>
      <c r="M219" s="60">
        <v>27745.724999999999</v>
      </c>
      <c r="N219" s="60">
        <v>27712.675000000007</v>
      </c>
      <c r="O219" s="60">
        <v>27738.421999999995</v>
      </c>
      <c r="P219" s="60">
        <v>27786.293999999998</v>
      </c>
      <c r="Q219" s="60">
        <v>27899.892</v>
      </c>
    </row>
    <row r="220" spans="1:17" x14ac:dyDescent="0.3">
      <c r="A220" t="s">
        <v>1163</v>
      </c>
      <c r="B220" t="s">
        <v>35</v>
      </c>
      <c r="C220" t="s">
        <v>477</v>
      </c>
      <c r="D220" t="s">
        <v>478</v>
      </c>
      <c r="E220" t="s">
        <v>55</v>
      </c>
      <c r="F220" t="s">
        <v>53</v>
      </c>
      <c r="G220" s="60">
        <v>32165.241000000002</v>
      </c>
      <c r="H220" s="60">
        <v>32131.378000000008</v>
      </c>
      <c r="I220" s="60">
        <v>32080.822</v>
      </c>
      <c r="J220" s="60">
        <v>32072.217000000004</v>
      </c>
      <c r="K220" s="60">
        <v>32058.265999999992</v>
      </c>
      <c r="L220" s="60">
        <v>32016.083000000002</v>
      </c>
      <c r="M220" s="60">
        <v>32053.107999999993</v>
      </c>
      <c r="N220" s="60">
        <v>31994.777999999998</v>
      </c>
      <c r="O220" s="60">
        <v>31945.098999999998</v>
      </c>
      <c r="P220" s="60">
        <v>31991.291999999998</v>
      </c>
      <c r="Q220" s="60">
        <v>32052.178</v>
      </c>
    </row>
    <row r="221" spans="1:17" x14ac:dyDescent="0.3">
      <c r="A221" t="s">
        <v>1164</v>
      </c>
      <c r="B221" t="s">
        <v>36</v>
      </c>
      <c r="C221" t="s">
        <v>477</v>
      </c>
      <c r="D221" t="s">
        <v>478</v>
      </c>
      <c r="E221" t="s">
        <v>55</v>
      </c>
      <c r="F221" t="s">
        <v>54</v>
      </c>
      <c r="G221" s="60">
        <v>33866.712</v>
      </c>
      <c r="H221" s="60">
        <v>33876.584000000003</v>
      </c>
      <c r="I221" s="60">
        <v>33863.071000000004</v>
      </c>
      <c r="J221" s="60">
        <v>33816.425999999999</v>
      </c>
      <c r="K221" s="60">
        <v>33800.388999999996</v>
      </c>
      <c r="L221" s="60">
        <v>33767.169000000002</v>
      </c>
      <c r="M221" s="60">
        <v>33807.726999999999</v>
      </c>
      <c r="N221" s="60">
        <v>33827.093000000001</v>
      </c>
      <c r="O221" s="60">
        <v>33791.214</v>
      </c>
      <c r="P221" s="60">
        <v>33837.343000000001</v>
      </c>
      <c r="Q221" s="60">
        <v>33916.466</v>
      </c>
    </row>
    <row r="222" spans="1:17" x14ac:dyDescent="0.3">
      <c r="A222" t="s">
        <v>1165</v>
      </c>
      <c r="B222" t="s">
        <v>123</v>
      </c>
      <c r="C222" t="s">
        <v>479</v>
      </c>
      <c r="D222" t="s">
        <v>480</v>
      </c>
      <c r="E222" t="s">
        <v>126</v>
      </c>
      <c r="F222" t="s">
        <v>53</v>
      </c>
      <c r="G222" s="60">
        <v>86171.842000000019</v>
      </c>
      <c r="H222" s="60">
        <v>87334.569000000003</v>
      </c>
      <c r="I222" s="60">
        <v>88417.045999999988</v>
      </c>
      <c r="J222" s="60">
        <v>89471.983000000022</v>
      </c>
      <c r="K222" s="60">
        <v>90283.865000000005</v>
      </c>
      <c r="L222" s="60">
        <v>91118.410999999993</v>
      </c>
      <c r="M222" s="60">
        <v>91739.264999999999</v>
      </c>
      <c r="N222" s="60">
        <v>92602.206999999995</v>
      </c>
      <c r="O222" s="60">
        <v>93364.520999999993</v>
      </c>
      <c r="P222" s="60">
        <v>94025.632000000027</v>
      </c>
      <c r="Q222" s="60">
        <v>94561.323999999993</v>
      </c>
    </row>
    <row r="223" spans="1:17" x14ac:dyDescent="0.3">
      <c r="A223" t="s">
        <v>1166</v>
      </c>
      <c r="B223" t="s">
        <v>124</v>
      </c>
      <c r="C223" t="s">
        <v>479</v>
      </c>
      <c r="D223" t="s">
        <v>480</v>
      </c>
      <c r="E223" t="s">
        <v>126</v>
      </c>
      <c r="F223" t="s">
        <v>54</v>
      </c>
      <c r="G223" s="60">
        <v>83345.729999999981</v>
      </c>
      <c r="H223" s="60">
        <v>83980.171999999991</v>
      </c>
      <c r="I223" s="60">
        <v>84380.733999999997</v>
      </c>
      <c r="J223" s="60">
        <v>84791.671999999991</v>
      </c>
      <c r="K223" s="60">
        <v>85152.784999999989</v>
      </c>
      <c r="L223" s="60">
        <v>85448.467000000004</v>
      </c>
      <c r="M223" s="60">
        <v>85758.767000000007</v>
      </c>
      <c r="N223" s="60">
        <v>86064.218000000008</v>
      </c>
      <c r="O223" s="60">
        <v>86344.856</v>
      </c>
      <c r="P223" s="60">
        <v>86564.816000000006</v>
      </c>
      <c r="Q223" s="60">
        <v>86859.724999999991</v>
      </c>
    </row>
    <row r="224" spans="1:17" x14ac:dyDescent="0.3">
      <c r="A224" t="s">
        <v>1167</v>
      </c>
      <c r="B224" t="s">
        <v>35</v>
      </c>
      <c r="C224" t="s">
        <v>479</v>
      </c>
      <c r="D224" t="s">
        <v>480</v>
      </c>
      <c r="E224" t="s">
        <v>55</v>
      </c>
      <c r="F224" t="s">
        <v>53</v>
      </c>
      <c r="G224" s="60">
        <v>74889.361999999979</v>
      </c>
      <c r="H224" s="60">
        <v>75492.515999999989</v>
      </c>
      <c r="I224" s="60">
        <v>76098.692999999999</v>
      </c>
      <c r="J224" s="60">
        <v>76798.458000000013</v>
      </c>
      <c r="K224" s="60">
        <v>77469.514999999999</v>
      </c>
      <c r="L224" s="60">
        <v>78000.567999999999</v>
      </c>
      <c r="M224" s="60">
        <v>78765.710000000036</v>
      </c>
      <c r="N224" s="60">
        <v>79413.664000000004</v>
      </c>
      <c r="O224" s="60">
        <v>80046.285000000003</v>
      </c>
      <c r="P224" s="60">
        <v>80875.265000000014</v>
      </c>
      <c r="Q224" s="60">
        <v>81794.896000000008</v>
      </c>
    </row>
    <row r="225" spans="1:17" x14ac:dyDescent="0.3">
      <c r="A225" t="s">
        <v>1168</v>
      </c>
      <c r="B225" t="s">
        <v>36</v>
      </c>
      <c r="C225" t="s">
        <v>479</v>
      </c>
      <c r="D225" t="s">
        <v>480</v>
      </c>
      <c r="E225" t="s">
        <v>55</v>
      </c>
      <c r="F225" t="s">
        <v>54</v>
      </c>
      <c r="G225" s="60">
        <v>72955.856999999989</v>
      </c>
      <c r="H225" s="60">
        <v>73587.354000000007</v>
      </c>
      <c r="I225" s="60">
        <v>74361.574999999997</v>
      </c>
      <c r="J225" s="60">
        <v>75072.457000000024</v>
      </c>
      <c r="K225" s="60">
        <v>75732.449999999968</v>
      </c>
      <c r="L225" s="60">
        <v>76389.686000000002</v>
      </c>
      <c r="M225" s="60">
        <v>76994.535999999993</v>
      </c>
      <c r="N225" s="60">
        <v>77601.922999999995</v>
      </c>
      <c r="O225" s="60">
        <v>78258.696000000011</v>
      </c>
      <c r="P225" s="60">
        <v>78896.915999999983</v>
      </c>
      <c r="Q225" s="60">
        <v>79598.694999999978</v>
      </c>
    </row>
    <row r="226" spans="1:17" x14ac:dyDescent="0.3">
      <c r="A226" t="s">
        <v>1169</v>
      </c>
      <c r="B226" t="s">
        <v>123</v>
      </c>
      <c r="C226" t="s">
        <v>481</v>
      </c>
      <c r="D226" t="s">
        <v>482</v>
      </c>
      <c r="E226" t="s">
        <v>126</v>
      </c>
      <c r="F226" t="s">
        <v>53</v>
      </c>
      <c r="G226" s="60">
        <v>23333.054999999997</v>
      </c>
      <c r="H226" s="60">
        <v>23350.686000000002</v>
      </c>
      <c r="I226" s="60">
        <v>23417.229999999996</v>
      </c>
      <c r="J226" s="60">
        <v>23474.400000000001</v>
      </c>
      <c r="K226" s="60">
        <v>23488.723000000005</v>
      </c>
      <c r="L226" s="60">
        <v>23720.603000000003</v>
      </c>
      <c r="M226" s="60">
        <v>23879.090999999997</v>
      </c>
      <c r="N226" s="60">
        <v>24203.936999999998</v>
      </c>
      <c r="O226" s="60">
        <v>24412.193000000003</v>
      </c>
      <c r="P226" s="60">
        <v>24647.035</v>
      </c>
      <c r="Q226" s="60">
        <v>24837.733999999997</v>
      </c>
    </row>
    <row r="227" spans="1:17" x14ac:dyDescent="0.3">
      <c r="A227" t="s">
        <v>1170</v>
      </c>
      <c r="B227" t="s">
        <v>124</v>
      </c>
      <c r="C227" t="s">
        <v>481</v>
      </c>
      <c r="D227" t="s">
        <v>482</v>
      </c>
      <c r="E227" t="s">
        <v>126</v>
      </c>
      <c r="F227" t="s">
        <v>54</v>
      </c>
      <c r="G227" s="60">
        <v>23707.32</v>
      </c>
      <c r="H227" s="60">
        <v>23639.696</v>
      </c>
      <c r="I227" s="60">
        <v>23645.39</v>
      </c>
      <c r="J227" s="60">
        <v>23645.534</v>
      </c>
      <c r="K227" s="60">
        <v>23673.428999999996</v>
      </c>
      <c r="L227" s="60">
        <v>23696.456999999999</v>
      </c>
      <c r="M227" s="60">
        <v>23795.734</v>
      </c>
      <c r="N227" s="60">
        <v>23865.221000000001</v>
      </c>
      <c r="O227" s="60">
        <v>23968.930999999997</v>
      </c>
      <c r="P227" s="60">
        <v>24011.456999999999</v>
      </c>
      <c r="Q227" s="60">
        <v>24128.591999999997</v>
      </c>
    </row>
    <row r="228" spans="1:17" x14ac:dyDescent="0.3">
      <c r="A228" t="s">
        <v>1171</v>
      </c>
      <c r="B228" t="s">
        <v>35</v>
      </c>
      <c r="C228" t="s">
        <v>481</v>
      </c>
      <c r="D228" t="s">
        <v>482</v>
      </c>
      <c r="E228" t="s">
        <v>55</v>
      </c>
      <c r="F228" t="s">
        <v>53</v>
      </c>
      <c r="G228" s="60">
        <v>40772.896000000008</v>
      </c>
      <c r="H228" s="60">
        <v>40866.928</v>
      </c>
      <c r="I228" s="60">
        <v>41018.638999999988</v>
      </c>
      <c r="J228" s="60">
        <v>41262.838999999993</v>
      </c>
      <c r="K228" s="60">
        <v>41426.627000000008</v>
      </c>
      <c r="L228" s="60">
        <v>41615.674000000006</v>
      </c>
      <c r="M228" s="60">
        <v>41851.972000000002</v>
      </c>
      <c r="N228" s="60">
        <v>42011.883000000009</v>
      </c>
      <c r="O228" s="60">
        <v>42200.803</v>
      </c>
      <c r="P228" s="60">
        <v>42363.165999999997</v>
      </c>
      <c r="Q228" s="60">
        <v>42618.616000000002</v>
      </c>
    </row>
    <row r="229" spans="1:17" x14ac:dyDescent="0.3">
      <c r="A229" t="s">
        <v>1172</v>
      </c>
      <c r="B229" t="s">
        <v>36</v>
      </c>
      <c r="C229" t="s">
        <v>481</v>
      </c>
      <c r="D229" t="s">
        <v>482</v>
      </c>
      <c r="E229" t="s">
        <v>55</v>
      </c>
      <c r="F229" t="s">
        <v>54</v>
      </c>
      <c r="G229" s="60">
        <v>42456.383000000002</v>
      </c>
      <c r="H229" s="60">
        <v>42683.300999999992</v>
      </c>
      <c r="I229" s="60">
        <v>42865.025000000001</v>
      </c>
      <c r="J229" s="60">
        <v>43111.833000000006</v>
      </c>
      <c r="K229" s="60">
        <v>43304.680999999997</v>
      </c>
      <c r="L229" s="60">
        <v>43570.329000000005</v>
      </c>
      <c r="M229" s="60">
        <v>43832.34399999999</v>
      </c>
      <c r="N229" s="60">
        <v>44017.125999999997</v>
      </c>
      <c r="O229" s="60">
        <v>44246.927999999985</v>
      </c>
      <c r="P229" s="60">
        <v>44453.363999999994</v>
      </c>
      <c r="Q229" s="60">
        <v>44664.634000000005</v>
      </c>
    </row>
    <row r="230" spans="1:17" x14ac:dyDescent="0.3">
      <c r="A230" t="s">
        <v>1173</v>
      </c>
      <c r="B230" t="s">
        <v>123</v>
      </c>
      <c r="C230" t="s">
        <v>483</v>
      </c>
      <c r="D230" t="s">
        <v>484</v>
      </c>
      <c r="E230" t="s">
        <v>126</v>
      </c>
      <c r="F230" t="s">
        <v>53</v>
      </c>
      <c r="G230" s="60">
        <v>38405.425000000003</v>
      </c>
      <c r="H230" s="60">
        <v>38531.280999999995</v>
      </c>
      <c r="I230" s="60">
        <v>38734.202000000005</v>
      </c>
      <c r="J230" s="60">
        <v>39014.251999999993</v>
      </c>
      <c r="K230" s="60">
        <v>39244.349000000009</v>
      </c>
      <c r="L230" s="60">
        <v>39520.061999999998</v>
      </c>
      <c r="M230" s="60">
        <v>39734.69</v>
      </c>
      <c r="N230" s="60">
        <v>40078.272999999994</v>
      </c>
      <c r="O230" s="60">
        <v>40435.624000000003</v>
      </c>
      <c r="P230" s="60">
        <v>40848.321000000004</v>
      </c>
      <c r="Q230" s="60">
        <v>41114.250999999997</v>
      </c>
    </row>
    <row r="231" spans="1:17" x14ac:dyDescent="0.3">
      <c r="A231" t="s">
        <v>1174</v>
      </c>
      <c r="B231" t="s">
        <v>124</v>
      </c>
      <c r="C231" t="s">
        <v>483</v>
      </c>
      <c r="D231" t="s">
        <v>484</v>
      </c>
      <c r="E231" t="s">
        <v>126</v>
      </c>
      <c r="F231" t="s">
        <v>54</v>
      </c>
      <c r="G231" s="60">
        <v>36196.224999999991</v>
      </c>
      <c r="H231" s="60">
        <v>36233.612999999998</v>
      </c>
      <c r="I231" s="60">
        <v>36231.395000000004</v>
      </c>
      <c r="J231" s="60">
        <v>36338.131000000001</v>
      </c>
      <c r="K231" s="60">
        <v>36496.316999999995</v>
      </c>
      <c r="L231" s="60">
        <v>36753.722999999998</v>
      </c>
      <c r="M231" s="60">
        <v>36840.222000000002</v>
      </c>
      <c r="N231" s="60">
        <v>37187.701000000001</v>
      </c>
      <c r="O231" s="60">
        <v>37381.065999999992</v>
      </c>
      <c r="P231" s="60">
        <v>37513.688000000002</v>
      </c>
      <c r="Q231" s="60">
        <v>37650.322999999997</v>
      </c>
    </row>
    <row r="232" spans="1:17" x14ac:dyDescent="0.3">
      <c r="A232" t="s">
        <v>1175</v>
      </c>
      <c r="B232" t="s">
        <v>35</v>
      </c>
      <c r="C232" t="s">
        <v>483</v>
      </c>
      <c r="D232" t="s">
        <v>484</v>
      </c>
      <c r="E232" t="s">
        <v>55</v>
      </c>
      <c r="F232" t="s">
        <v>53</v>
      </c>
      <c r="G232" s="60">
        <v>53351.663999999997</v>
      </c>
      <c r="H232" s="60">
        <v>53583.52900000001</v>
      </c>
      <c r="I232" s="60">
        <v>53804.490999999987</v>
      </c>
      <c r="J232" s="60">
        <v>54062.653000000013</v>
      </c>
      <c r="K232" s="60">
        <v>54316.763000000006</v>
      </c>
      <c r="L232" s="60">
        <v>54594.653000000013</v>
      </c>
      <c r="M232" s="60">
        <v>54990.442000000003</v>
      </c>
      <c r="N232" s="60">
        <v>55329.020000000004</v>
      </c>
      <c r="O232" s="60">
        <v>55558.999000000011</v>
      </c>
      <c r="P232" s="60">
        <v>55763.542999999998</v>
      </c>
      <c r="Q232" s="60">
        <v>56084.676999999996</v>
      </c>
    </row>
    <row r="233" spans="1:17" x14ac:dyDescent="0.3">
      <c r="A233" t="s">
        <v>1176</v>
      </c>
      <c r="B233" t="s">
        <v>36</v>
      </c>
      <c r="C233" t="s">
        <v>483</v>
      </c>
      <c r="D233" t="s">
        <v>484</v>
      </c>
      <c r="E233" t="s">
        <v>55</v>
      </c>
      <c r="F233" t="s">
        <v>54</v>
      </c>
      <c r="G233" s="60">
        <v>54000.853999999992</v>
      </c>
      <c r="H233" s="60">
        <v>54338.940999999999</v>
      </c>
      <c r="I233" s="60">
        <v>54765.263999999996</v>
      </c>
      <c r="J233" s="60">
        <v>55156.910000000011</v>
      </c>
      <c r="K233" s="60">
        <v>55467.108999999997</v>
      </c>
      <c r="L233" s="60">
        <v>55747.390999999996</v>
      </c>
      <c r="M233" s="60">
        <v>56232.592999999986</v>
      </c>
      <c r="N233" s="60">
        <v>56562.827000000005</v>
      </c>
      <c r="O233" s="60">
        <v>56973.027999999991</v>
      </c>
      <c r="P233" s="60">
        <v>57335.327000000005</v>
      </c>
      <c r="Q233" s="60">
        <v>57749.446000000004</v>
      </c>
    </row>
    <row r="234" spans="1:17" x14ac:dyDescent="0.3">
      <c r="A234" t="s">
        <v>1177</v>
      </c>
      <c r="B234" t="s">
        <v>123</v>
      </c>
      <c r="C234" t="s">
        <v>485</v>
      </c>
      <c r="D234" t="s">
        <v>486</v>
      </c>
      <c r="E234" t="s">
        <v>126</v>
      </c>
      <c r="F234" t="s">
        <v>53</v>
      </c>
      <c r="G234" s="60">
        <v>44352.994999999995</v>
      </c>
      <c r="H234" s="60">
        <v>44670.029000000002</v>
      </c>
      <c r="I234" s="60">
        <v>44865.444000000003</v>
      </c>
      <c r="J234" s="60">
        <v>44887.955000000002</v>
      </c>
      <c r="K234" s="60">
        <v>44811.003000000012</v>
      </c>
      <c r="L234" s="60">
        <v>44775.945999999996</v>
      </c>
      <c r="M234" s="60">
        <v>44730.649999999994</v>
      </c>
      <c r="N234" s="60">
        <v>44848.351000000002</v>
      </c>
      <c r="O234" s="60">
        <v>45149.769</v>
      </c>
      <c r="P234" s="60">
        <v>45391.964000000014</v>
      </c>
      <c r="Q234" s="60">
        <v>45731.449000000008</v>
      </c>
    </row>
    <row r="235" spans="1:17" x14ac:dyDescent="0.3">
      <c r="A235" t="s">
        <v>1178</v>
      </c>
      <c r="B235" t="s">
        <v>124</v>
      </c>
      <c r="C235" t="s">
        <v>485</v>
      </c>
      <c r="D235" t="s">
        <v>486</v>
      </c>
      <c r="E235" t="s">
        <v>126</v>
      </c>
      <c r="F235" t="s">
        <v>54</v>
      </c>
      <c r="G235" s="60">
        <v>40856.584000000003</v>
      </c>
      <c r="H235" s="60">
        <v>40687.68099999999</v>
      </c>
      <c r="I235" s="60">
        <v>40589.829000000005</v>
      </c>
      <c r="J235" s="60">
        <v>40380.432000000001</v>
      </c>
      <c r="K235" s="60">
        <v>40184.205000000016</v>
      </c>
      <c r="L235" s="60">
        <v>39887.718000000001</v>
      </c>
      <c r="M235" s="60">
        <v>39729.597000000002</v>
      </c>
      <c r="N235" s="60">
        <v>39744.67500000001</v>
      </c>
      <c r="O235" s="60">
        <v>39664.570999999989</v>
      </c>
      <c r="P235" s="60">
        <v>39829.453999999998</v>
      </c>
      <c r="Q235" s="60">
        <v>40111.295999999995</v>
      </c>
    </row>
    <row r="236" spans="1:17" x14ac:dyDescent="0.3">
      <c r="A236" t="s">
        <v>1179</v>
      </c>
      <c r="B236" t="s">
        <v>35</v>
      </c>
      <c r="C236" t="s">
        <v>485</v>
      </c>
      <c r="D236" t="s">
        <v>486</v>
      </c>
      <c r="E236" t="s">
        <v>55</v>
      </c>
      <c r="F236" t="s">
        <v>53</v>
      </c>
      <c r="G236" s="60">
        <v>45981.739000000001</v>
      </c>
      <c r="H236" s="60">
        <v>45861.262999999992</v>
      </c>
      <c r="I236" s="60">
        <v>45865.750000000015</v>
      </c>
      <c r="J236" s="60">
        <v>45996.698999999993</v>
      </c>
      <c r="K236" s="60">
        <v>46053.580999999984</v>
      </c>
      <c r="L236" s="60">
        <v>46120.383999999998</v>
      </c>
      <c r="M236" s="60">
        <v>46182.533000000003</v>
      </c>
      <c r="N236" s="60">
        <v>46073.719999999994</v>
      </c>
      <c r="O236" s="60">
        <v>45775.712</v>
      </c>
      <c r="P236" s="60">
        <v>45575.845000000001</v>
      </c>
      <c r="Q236" s="60">
        <v>45456.994999999995</v>
      </c>
    </row>
    <row r="237" spans="1:17" x14ac:dyDescent="0.3">
      <c r="A237" t="s">
        <v>1180</v>
      </c>
      <c r="B237" t="s">
        <v>36</v>
      </c>
      <c r="C237" t="s">
        <v>485</v>
      </c>
      <c r="D237" t="s">
        <v>486</v>
      </c>
      <c r="E237" t="s">
        <v>55</v>
      </c>
      <c r="F237" t="s">
        <v>54</v>
      </c>
      <c r="G237" s="60">
        <v>47321.74500000001</v>
      </c>
      <c r="H237" s="60">
        <v>47365.444999999992</v>
      </c>
      <c r="I237" s="60">
        <v>47381.020000000011</v>
      </c>
      <c r="J237" s="60">
        <v>47393.828000000009</v>
      </c>
      <c r="K237" s="60">
        <v>47506.663000000008</v>
      </c>
      <c r="L237" s="60">
        <v>47655.395000000004</v>
      </c>
      <c r="M237" s="60">
        <v>47755.110999999997</v>
      </c>
      <c r="N237" s="60">
        <v>47737.245000000003</v>
      </c>
      <c r="O237" s="60">
        <v>47680.088000000003</v>
      </c>
      <c r="P237" s="60">
        <v>47627.101000000002</v>
      </c>
      <c r="Q237" s="60">
        <v>47430.109999999993</v>
      </c>
    </row>
    <row r="238" spans="1:17" x14ac:dyDescent="0.3">
      <c r="A238" t="s">
        <v>1181</v>
      </c>
      <c r="B238" t="s">
        <v>123</v>
      </c>
      <c r="C238" t="s">
        <v>487</v>
      </c>
      <c r="D238" t="s">
        <v>488</v>
      </c>
      <c r="E238" t="s">
        <v>126</v>
      </c>
      <c r="F238" t="s">
        <v>53</v>
      </c>
      <c r="G238" s="60">
        <v>15160.788999999997</v>
      </c>
      <c r="H238" s="60">
        <v>15136.553000000002</v>
      </c>
      <c r="I238" s="60">
        <v>15135.556999999999</v>
      </c>
      <c r="J238" s="60">
        <v>15128.606</v>
      </c>
      <c r="K238" s="60">
        <v>15147.442999999999</v>
      </c>
      <c r="L238" s="60">
        <v>15192.708999999999</v>
      </c>
      <c r="M238" s="60">
        <v>15252.807999999997</v>
      </c>
      <c r="N238" s="60">
        <v>15282.07</v>
      </c>
      <c r="O238" s="60">
        <v>15294.319</v>
      </c>
      <c r="P238" s="60">
        <v>15319.162999999999</v>
      </c>
      <c r="Q238" s="60">
        <v>15359.785999999998</v>
      </c>
    </row>
    <row r="239" spans="1:17" x14ac:dyDescent="0.3">
      <c r="A239" t="s">
        <v>1182</v>
      </c>
      <c r="B239" t="s">
        <v>124</v>
      </c>
      <c r="C239" t="s">
        <v>487</v>
      </c>
      <c r="D239" t="s">
        <v>488</v>
      </c>
      <c r="E239" t="s">
        <v>126</v>
      </c>
      <c r="F239" t="s">
        <v>54</v>
      </c>
      <c r="G239" s="60">
        <v>14936.196</v>
      </c>
      <c r="H239" s="60">
        <v>14834.743999999999</v>
      </c>
      <c r="I239" s="60">
        <v>14679.22</v>
      </c>
      <c r="J239" s="60">
        <v>14634.675999999999</v>
      </c>
      <c r="K239" s="60">
        <v>14620.389000000001</v>
      </c>
      <c r="L239" s="60">
        <v>14592.005999999999</v>
      </c>
      <c r="M239" s="60">
        <v>14580.699000000002</v>
      </c>
      <c r="N239" s="60">
        <v>14597.885999999997</v>
      </c>
      <c r="O239" s="60">
        <v>14555.228000000003</v>
      </c>
      <c r="P239" s="60">
        <v>14588.421999999999</v>
      </c>
      <c r="Q239" s="60">
        <v>14607.420000000002</v>
      </c>
    </row>
    <row r="240" spans="1:17" x14ac:dyDescent="0.3">
      <c r="A240" t="s">
        <v>1183</v>
      </c>
      <c r="B240" t="s">
        <v>35</v>
      </c>
      <c r="C240" t="s">
        <v>487</v>
      </c>
      <c r="D240" t="s">
        <v>488</v>
      </c>
      <c r="E240" t="s">
        <v>55</v>
      </c>
      <c r="F240" t="s">
        <v>53</v>
      </c>
      <c r="G240" s="60">
        <v>24892.719000000001</v>
      </c>
      <c r="H240" s="60">
        <v>24842.358999999993</v>
      </c>
      <c r="I240" s="60">
        <v>24813.482999999997</v>
      </c>
      <c r="J240" s="60">
        <v>24732.583000000002</v>
      </c>
      <c r="K240" s="60">
        <v>24688.201000000001</v>
      </c>
      <c r="L240" s="60">
        <v>24655.352999999999</v>
      </c>
      <c r="M240" s="60">
        <v>24634.018</v>
      </c>
      <c r="N240" s="60">
        <v>24613.614999999998</v>
      </c>
      <c r="O240" s="60">
        <v>24551.759000000002</v>
      </c>
      <c r="P240" s="60">
        <v>24483.202999999998</v>
      </c>
      <c r="Q240" s="60">
        <v>24484.121000000003</v>
      </c>
    </row>
    <row r="241" spans="1:17" x14ac:dyDescent="0.3">
      <c r="A241" t="s">
        <v>1184</v>
      </c>
      <c r="B241" t="s">
        <v>36</v>
      </c>
      <c r="C241" t="s">
        <v>487</v>
      </c>
      <c r="D241" t="s">
        <v>488</v>
      </c>
      <c r="E241" t="s">
        <v>55</v>
      </c>
      <c r="F241" t="s">
        <v>54</v>
      </c>
      <c r="G241" s="60">
        <v>26571.772999999997</v>
      </c>
      <c r="H241" s="60">
        <v>26485.624999999993</v>
      </c>
      <c r="I241" s="60">
        <v>26473.716</v>
      </c>
      <c r="J241" s="60">
        <v>26499.398000000005</v>
      </c>
      <c r="K241" s="60">
        <v>26452.879000000004</v>
      </c>
      <c r="L241" s="60">
        <v>26424.275000000001</v>
      </c>
      <c r="M241" s="60">
        <v>26453.554</v>
      </c>
      <c r="N241" s="60">
        <v>26456.953999999994</v>
      </c>
      <c r="O241" s="60">
        <v>26486.388999999999</v>
      </c>
      <c r="P241" s="60">
        <v>26491.597000000002</v>
      </c>
      <c r="Q241" s="60">
        <v>26413.666000000001</v>
      </c>
    </row>
    <row r="242" spans="1:17" x14ac:dyDescent="0.3">
      <c r="A242" t="s">
        <v>1185</v>
      </c>
      <c r="B242" t="s">
        <v>123</v>
      </c>
      <c r="C242" t="s">
        <v>489</v>
      </c>
      <c r="D242" t="s">
        <v>490</v>
      </c>
      <c r="E242" t="s">
        <v>126</v>
      </c>
      <c r="F242" t="s">
        <v>53</v>
      </c>
      <c r="G242" s="60">
        <v>33127.209999999992</v>
      </c>
      <c r="H242" s="60">
        <v>33438.602000000006</v>
      </c>
      <c r="I242" s="60">
        <v>33553.36099999999</v>
      </c>
      <c r="J242" s="60">
        <v>33742.028000000006</v>
      </c>
      <c r="K242" s="60">
        <v>33901.691999999995</v>
      </c>
      <c r="L242" s="60">
        <v>34106.22</v>
      </c>
      <c r="M242" s="60">
        <v>34172.381000000001</v>
      </c>
      <c r="N242" s="60">
        <v>34426.803999999989</v>
      </c>
      <c r="O242" s="60">
        <v>34652.68099999999</v>
      </c>
      <c r="P242" s="60">
        <v>34887.17</v>
      </c>
      <c r="Q242" s="60">
        <v>35207.080999999998</v>
      </c>
    </row>
    <row r="243" spans="1:17" x14ac:dyDescent="0.3">
      <c r="A243" t="s">
        <v>1186</v>
      </c>
      <c r="B243" t="s">
        <v>124</v>
      </c>
      <c r="C243" t="s">
        <v>489</v>
      </c>
      <c r="D243" t="s">
        <v>490</v>
      </c>
      <c r="E243" t="s">
        <v>126</v>
      </c>
      <c r="F243" t="s">
        <v>54</v>
      </c>
      <c r="G243" s="60">
        <v>31167.858999999997</v>
      </c>
      <c r="H243" s="60">
        <v>31138.995000000003</v>
      </c>
      <c r="I243" s="60">
        <v>31109.354000000003</v>
      </c>
      <c r="J243" s="60">
        <v>31006.135999999999</v>
      </c>
      <c r="K243" s="60">
        <v>30926.834000000003</v>
      </c>
      <c r="L243" s="60">
        <v>30718.584999999999</v>
      </c>
      <c r="M243" s="60">
        <v>30543.649000000005</v>
      </c>
      <c r="N243" s="60">
        <v>30597.344000000005</v>
      </c>
      <c r="O243" s="60">
        <v>30714.161000000004</v>
      </c>
      <c r="P243" s="60">
        <v>30888.429000000007</v>
      </c>
      <c r="Q243" s="60">
        <v>31150.288</v>
      </c>
    </row>
    <row r="244" spans="1:17" x14ac:dyDescent="0.3">
      <c r="A244" t="s">
        <v>1187</v>
      </c>
      <c r="B244" t="s">
        <v>35</v>
      </c>
      <c r="C244" t="s">
        <v>489</v>
      </c>
      <c r="D244" t="s">
        <v>490</v>
      </c>
      <c r="E244" t="s">
        <v>55</v>
      </c>
      <c r="F244" t="s">
        <v>53</v>
      </c>
      <c r="G244" s="60">
        <v>36114.978999999992</v>
      </c>
      <c r="H244" s="60">
        <v>36774.944000000003</v>
      </c>
      <c r="I244" s="60">
        <v>37505.612000000008</v>
      </c>
      <c r="J244" s="60">
        <v>38102.006000000001</v>
      </c>
      <c r="K244" s="60">
        <v>38630.872000000003</v>
      </c>
      <c r="L244" s="60">
        <v>39037.87000000001</v>
      </c>
      <c r="M244" s="60">
        <v>39595.440999999999</v>
      </c>
      <c r="N244" s="60">
        <v>40043.630999999994</v>
      </c>
      <c r="O244" s="60">
        <v>40441.310000000005</v>
      </c>
      <c r="P244" s="60">
        <v>40824.243999999992</v>
      </c>
      <c r="Q244" s="60">
        <v>41208.416000000005</v>
      </c>
    </row>
    <row r="245" spans="1:17" x14ac:dyDescent="0.3">
      <c r="A245" t="s">
        <v>1188</v>
      </c>
      <c r="B245" t="s">
        <v>36</v>
      </c>
      <c r="C245" t="s">
        <v>489</v>
      </c>
      <c r="D245" t="s">
        <v>490</v>
      </c>
      <c r="E245" t="s">
        <v>55</v>
      </c>
      <c r="F245" t="s">
        <v>54</v>
      </c>
      <c r="G245" s="60">
        <v>33570.741999999991</v>
      </c>
      <c r="H245" s="60">
        <v>34100.624000000003</v>
      </c>
      <c r="I245" s="60">
        <v>34561.295999999995</v>
      </c>
      <c r="J245" s="60">
        <v>35095.244999999995</v>
      </c>
      <c r="K245" s="60">
        <v>35552.701000000001</v>
      </c>
      <c r="L245" s="60">
        <v>35937.109999999993</v>
      </c>
      <c r="M245" s="60">
        <v>36425.49</v>
      </c>
      <c r="N245" s="60">
        <v>36809.157999999996</v>
      </c>
      <c r="O245" s="60">
        <v>37086.477999999996</v>
      </c>
      <c r="P245" s="60">
        <v>37408.416999999994</v>
      </c>
      <c r="Q245" s="60">
        <v>37611.610000000015</v>
      </c>
    </row>
    <row r="246" spans="1:17" x14ac:dyDescent="0.3">
      <c r="A246" t="s">
        <v>1189</v>
      </c>
      <c r="B246" t="s">
        <v>123</v>
      </c>
      <c r="C246" t="s">
        <v>491</v>
      </c>
      <c r="D246" t="s">
        <v>492</v>
      </c>
      <c r="E246" t="s">
        <v>126</v>
      </c>
      <c r="F246" t="s">
        <v>53</v>
      </c>
      <c r="G246" s="60">
        <v>19129.579999999998</v>
      </c>
      <c r="H246" s="60">
        <v>19095.73</v>
      </c>
      <c r="I246" s="60">
        <v>19047.032000000003</v>
      </c>
      <c r="J246" s="60">
        <v>19111.856</v>
      </c>
      <c r="K246" s="60">
        <v>19164.374</v>
      </c>
      <c r="L246" s="60">
        <v>19332.352000000003</v>
      </c>
      <c r="M246" s="60">
        <v>19530.03</v>
      </c>
      <c r="N246" s="60">
        <v>19712.179</v>
      </c>
      <c r="O246" s="60">
        <v>19816.124</v>
      </c>
      <c r="P246" s="60">
        <v>19974.530999999999</v>
      </c>
      <c r="Q246" s="60">
        <v>20152.681</v>
      </c>
    </row>
    <row r="247" spans="1:17" x14ac:dyDescent="0.3">
      <c r="A247" t="s">
        <v>1190</v>
      </c>
      <c r="B247" t="s">
        <v>124</v>
      </c>
      <c r="C247" t="s">
        <v>491</v>
      </c>
      <c r="D247" t="s">
        <v>492</v>
      </c>
      <c r="E247" t="s">
        <v>126</v>
      </c>
      <c r="F247" t="s">
        <v>54</v>
      </c>
      <c r="G247" s="60">
        <v>18661.294999999998</v>
      </c>
      <c r="H247" s="60">
        <v>18526.629999999997</v>
      </c>
      <c r="I247" s="60">
        <v>18413.090000000007</v>
      </c>
      <c r="J247" s="60">
        <v>18344.62</v>
      </c>
      <c r="K247" s="60">
        <v>18329.832999999999</v>
      </c>
      <c r="L247" s="60">
        <v>18360.214</v>
      </c>
      <c r="M247" s="60">
        <v>18359.562000000002</v>
      </c>
      <c r="N247" s="60">
        <v>18425.138999999996</v>
      </c>
      <c r="O247" s="60">
        <v>18466.389999999996</v>
      </c>
      <c r="P247" s="60">
        <v>18473.170999999998</v>
      </c>
      <c r="Q247" s="60">
        <v>18528.052</v>
      </c>
    </row>
    <row r="248" spans="1:17" x14ac:dyDescent="0.3">
      <c r="A248" t="s">
        <v>1191</v>
      </c>
      <c r="B248" t="s">
        <v>35</v>
      </c>
      <c r="C248" t="s">
        <v>491</v>
      </c>
      <c r="D248" t="s">
        <v>492</v>
      </c>
      <c r="E248" t="s">
        <v>55</v>
      </c>
      <c r="F248" t="s">
        <v>53</v>
      </c>
      <c r="G248" s="60">
        <v>28985.254000000001</v>
      </c>
      <c r="H248" s="60">
        <v>29089.599000000002</v>
      </c>
      <c r="I248" s="60">
        <v>29275.301000000003</v>
      </c>
      <c r="J248" s="60">
        <v>29400.545999999991</v>
      </c>
      <c r="K248" s="60">
        <v>29599.351000000002</v>
      </c>
      <c r="L248" s="60">
        <v>29684.045999999998</v>
      </c>
      <c r="M248" s="60">
        <v>29786.684000000001</v>
      </c>
      <c r="N248" s="60">
        <v>29932.078999999994</v>
      </c>
      <c r="O248" s="60">
        <v>30064.221999999998</v>
      </c>
      <c r="P248" s="60">
        <v>30137.069000000007</v>
      </c>
      <c r="Q248" s="60">
        <v>30214.218000000012</v>
      </c>
    </row>
    <row r="249" spans="1:17" x14ac:dyDescent="0.3">
      <c r="A249" t="s">
        <v>1192</v>
      </c>
      <c r="B249" t="s">
        <v>36</v>
      </c>
      <c r="C249" t="s">
        <v>491</v>
      </c>
      <c r="D249" t="s">
        <v>492</v>
      </c>
      <c r="E249" t="s">
        <v>55</v>
      </c>
      <c r="F249" t="s">
        <v>54</v>
      </c>
      <c r="G249" s="60">
        <v>29551.376</v>
      </c>
      <c r="H249" s="60">
        <v>29634.914999999994</v>
      </c>
      <c r="I249" s="60">
        <v>29885.981</v>
      </c>
      <c r="J249" s="60">
        <v>30091.159</v>
      </c>
      <c r="K249" s="60">
        <v>30265.508000000002</v>
      </c>
      <c r="L249" s="60">
        <v>30394.793999999998</v>
      </c>
      <c r="M249" s="60">
        <v>30591.117000000002</v>
      </c>
      <c r="N249" s="60">
        <v>30731.313999999995</v>
      </c>
      <c r="O249" s="60">
        <v>30881.46</v>
      </c>
      <c r="P249" s="60">
        <v>30969.802999999996</v>
      </c>
      <c r="Q249" s="60">
        <v>31021.444999999996</v>
      </c>
    </row>
    <row r="250" spans="1:17" x14ac:dyDescent="0.3">
      <c r="A250" t="s">
        <v>1193</v>
      </c>
      <c r="B250" t="s">
        <v>123</v>
      </c>
      <c r="C250" t="s">
        <v>493</v>
      </c>
      <c r="D250" t="s">
        <v>494</v>
      </c>
      <c r="E250" t="s">
        <v>126</v>
      </c>
      <c r="F250" t="s">
        <v>53</v>
      </c>
      <c r="G250" s="60">
        <v>29961.789000000004</v>
      </c>
      <c r="H250" s="60">
        <v>29704.344000000001</v>
      </c>
      <c r="I250" s="60">
        <v>29589.537</v>
      </c>
      <c r="J250" s="60">
        <v>29455.840999999997</v>
      </c>
      <c r="K250" s="60">
        <v>29372.357999999997</v>
      </c>
      <c r="L250" s="60">
        <v>29457.531999999999</v>
      </c>
      <c r="M250" s="60">
        <v>29508.506999999998</v>
      </c>
      <c r="N250" s="60">
        <v>29694.327999999998</v>
      </c>
      <c r="O250" s="60">
        <v>29869.863000000001</v>
      </c>
      <c r="P250" s="60">
        <v>30003.819999999992</v>
      </c>
      <c r="Q250" s="60">
        <v>30204.11</v>
      </c>
    </row>
    <row r="251" spans="1:17" x14ac:dyDescent="0.3">
      <c r="A251" t="s">
        <v>1194</v>
      </c>
      <c r="B251" t="s">
        <v>124</v>
      </c>
      <c r="C251" t="s">
        <v>493</v>
      </c>
      <c r="D251" t="s">
        <v>494</v>
      </c>
      <c r="E251" t="s">
        <v>126</v>
      </c>
      <c r="F251" t="s">
        <v>54</v>
      </c>
      <c r="G251" s="60">
        <v>30408.602000000003</v>
      </c>
      <c r="H251" s="60">
        <v>30246.371999999999</v>
      </c>
      <c r="I251" s="60">
        <v>30133.590000000007</v>
      </c>
      <c r="J251" s="60">
        <v>29979.862000000005</v>
      </c>
      <c r="K251" s="60">
        <v>29849.856999999996</v>
      </c>
      <c r="L251" s="60">
        <v>29803.661</v>
      </c>
      <c r="M251" s="60">
        <v>29781.856</v>
      </c>
      <c r="N251" s="60">
        <v>30027.379999999997</v>
      </c>
      <c r="O251" s="60">
        <v>30016.599000000002</v>
      </c>
      <c r="P251" s="60">
        <v>30030.889000000003</v>
      </c>
      <c r="Q251" s="60">
        <v>30156.931999999997</v>
      </c>
    </row>
    <row r="252" spans="1:17" x14ac:dyDescent="0.3">
      <c r="A252" t="s">
        <v>1195</v>
      </c>
      <c r="B252" t="s">
        <v>35</v>
      </c>
      <c r="C252" t="s">
        <v>493</v>
      </c>
      <c r="D252" t="s">
        <v>494</v>
      </c>
      <c r="E252" t="s">
        <v>55</v>
      </c>
      <c r="F252" t="s">
        <v>53</v>
      </c>
      <c r="G252" s="60">
        <v>44486.440999999999</v>
      </c>
      <c r="H252" s="60">
        <v>44854.989999999991</v>
      </c>
      <c r="I252" s="60">
        <v>45173.93</v>
      </c>
      <c r="J252" s="60">
        <v>45433.370999999992</v>
      </c>
      <c r="K252" s="60">
        <v>45678.367999999995</v>
      </c>
      <c r="L252" s="60">
        <v>45794.86299999999</v>
      </c>
      <c r="M252" s="60">
        <v>45996.570000000014</v>
      </c>
      <c r="N252" s="60">
        <v>46109.852000000006</v>
      </c>
      <c r="O252" s="60">
        <v>46127.477999999996</v>
      </c>
      <c r="P252" s="60">
        <v>46220.276999999995</v>
      </c>
      <c r="Q252" s="60">
        <v>46138.822</v>
      </c>
    </row>
    <row r="253" spans="1:17" x14ac:dyDescent="0.3">
      <c r="A253" t="s">
        <v>1196</v>
      </c>
      <c r="B253" t="s">
        <v>36</v>
      </c>
      <c r="C253" t="s">
        <v>493</v>
      </c>
      <c r="D253" t="s">
        <v>494</v>
      </c>
      <c r="E253" t="s">
        <v>55</v>
      </c>
      <c r="F253" t="s">
        <v>54</v>
      </c>
      <c r="G253" s="60">
        <v>43016.591</v>
      </c>
      <c r="H253" s="60">
        <v>43491.212999999996</v>
      </c>
      <c r="I253" s="60">
        <v>43958.238000000005</v>
      </c>
      <c r="J253" s="60">
        <v>44534.30599999999</v>
      </c>
      <c r="K253" s="60">
        <v>44942.554000000004</v>
      </c>
      <c r="L253" s="60">
        <v>45287.861000000012</v>
      </c>
      <c r="M253" s="60">
        <v>45695.841000000008</v>
      </c>
      <c r="N253" s="60">
        <v>45948.731</v>
      </c>
      <c r="O253" s="60">
        <v>46302.79800000001</v>
      </c>
      <c r="P253" s="60">
        <v>46587.562000000005</v>
      </c>
      <c r="Q253" s="60">
        <v>46737.858</v>
      </c>
    </row>
    <row r="254" spans="1:17" x14ac:dyDescent="0.3">
      <c r="A254" t="s">
        <v>1197</v>
      </c>
      <c r="B254" t="s">
        <v>123</v>
      </c>
      <c r="C254" t="s">
        <v>495</v>
      </c>
      <c r="D254" t="s">
        <v>496</v>
      </c>
      <c r="E254" t="s">
        <v>126</v>
      </c>
      <c r="F254" t="s">
        <v>53</v>
      </c>
      <c r="G254" s="60">
        <v>29907.069000000003</v>
      </c>
      <c r="H254" s="60">
        <v>30039.728000000003</v>
      </c>
      <c r="I254" s="60">
        <v>30104.160999999996</v>
      </c>
      <c r="J254" s="60">
        <v>30234.293999999994</v>
      </c>
      <c r="K254" s="60">
        <v>30349.7</v>
      </c>
      <c r="L254" s="60">
        <v>30482.128999999997</v>
      </c>
      <c r="M254" s="60">
        <v>30625.463</v>
      </c>
      <c r="N254" s="60">
        <v>30761.654000000002</v>
      </c>
      <c r="O254" s="60">
        <v>30948.181999999993</v>
      </c>
      <c r="P254" s="60">
        <v>31144.515999999996</v>
      </c>
      <c r="Q254" s="60">
        <v>31378.307000000001</v>
      </c>
    </row>
    <row r="255" spans="1:17" x14ac:dyDescent="0.3">
      <c r="A255" t="s">
        <v>1198</v>
      </c>
      <c r="B255" t="s">
        <v>124</v>
      </c>
      <c r="C255" t="s">
        <v>495</v>
      </c>
      <c r="D255" t="s">
        <v>496</v>
      </c>
      <c r="E255" t="s">
        <v>126</v>
      </c>
      <c r="F255" t="s">
        <v>54</v>
      </c>
      <c r="G255" s="60">
        <v>28462.164000000001</v>
      </c>
      <c r="H255" s="60">
        <v>28260.3</v>
      </c>
      <c r="I255" s="60">
        <v>28027.705999999998</v>
      </c>
      <c r="J255" s="60">
        <v>27997.219000000001</v>
      </c>
      <c r="K255" s="60">
        <v>27843.68</v>
      </c>
      <c r="L255" s="60">
        <v>27757.951000000001</v>
      </c>
      <c r="M255" s="60">
        <v>27714.661</v>
      </c>
      <c r="N255" s="60">
        <v>27677.744999999995</v>
      </c>
      <c r="O255" s="60">
        <v>27701.864999999991</v>
      </c>
      <c r="P255" s="60">
        <v>27702.007999999998</v>
      </c>
      <c r="Q255" s="60">
        <v>27740.884000000002</v>
      </c>
    </row>
    <row r="256" spans="1:17" x14ac:dyDescent="0.3">
      <c r="A256" t="s">
        <v>1199</v>
      </c>
      <c r="B256" t="s">
        <v>35</v>
      </c>
      <c r="C256" t="s">
        <v>495</v>
      </c>
      <c r="D256" t="s">
        <v>496</v>
      </c>
      <c r="E256" t="s">
        <v>55</v>
      </c>
      <c r="F256" t="s">
        <v>53</v>
      </c>
      <c r="G256" s="60">
        <v>35065.410999999993</v>
      </c>
      <c r="H256" s="60">
        <v>35493.897000000012</v>
      </c>
      <c r="I256" s="60">
        <v>35968.626999999993</v>
      </c>
      <c r="J256" s="60">
        <v>36416.484000000004</v>
      </c>
      <c r="K256" s="60">
        <v>36846.092000000011</v>
      </c>
      <c r="L256" s="60">
        <v>37270.050000000003</v>
      </c>
      <c r="M256" s="60">
        <v>37689.959999999992</v>
      </c>
      <c r="N256" s="60">
        <v>38182.633000000002</v>
      </c>
      <c r="O256" s="60">
        <v>38577.696000000004</v>
      </c>
      <c r="P256" s="60">
        <v>38958.57</v>
      </c>
      <c r="Q256" s="60">
        <v>39311.022000000004</v>
      </c>
    </row>
    <row r="257" spans="1:17" x14ac:dyDescent="0.3">
      <c r="A257" t="s">
        <v>1200</v>
      </c>
      <c r="B257" t="s">
        <v>36</v>
      </c>
      <c r="C257" t="s">
        <v>495</v>
      </c>
      <c r="D257" t="s">
        <v>496</v>
      </c>
      <c r="E257" t="s">
        <v>55</v>
      </c>
      <c r="F257" t="s">
        <v>54</v>
      </c>
      <c r="G257" s="60">
        <v>35224.439000000006</v>
      </c>
      <c r="H257" s="60">
        <v>35720.322999999997</v>
      </c>
      <c r="I257" s="60">
        <v>36146.940999999999</v>
      </c>
      <c r="J257" s="60">
        <v>36452.544000000002</v>
      </c>
      <c r="K257" s="60">
        <v>36837.387999999999</v>
      </c>
      <c r="L257" s="60">
        <v>37161.123</v>
      </c>
      <c r="M257" s="60">
        <v>37580.702999999994</v>
      </c>
      <c r="N257" s="60">
        <v>37952.269</v>
      </c>
      <c r="O257" s="60">
        <v>38297.607999999993</v>
      </c>
      <c r="P257" s="60">
        <v>38591.820000000007</v>
      </c>
      <c r="Q257" s="60">
        <v>38814.438000000002</v>
      </c>
    </row>
    <row r="258" spans="1:17" x14ac:dyDescent="0.3">
      <c r="A258" t="s">
        <v>1201</v>
      </c>
      <c r="B258" t="s">
        <v>123</v>
      </c>
      <c r="C258" t="s">
        <v>497</v>
      </c>
      <c r="D258" t="s">
        <v>498</v>
      </c>
      <c r="E258" t="s">
        <v>126</v>
      </c>
      <c r="F258" t="s">
        <v>53</v>
      </c>
      <c r="G258" s="60">
        <v>37731.485000000001</v>
      </c>
      <c r="H258" s="60">
        <v>38318.909000000007</v>
      </c>
      <c r="I258" s="60">
        <v>38823.279000000002</v>
      </c>
      <c r="J258" s="60">
        <v>39234.440999999999</v>
      </c>
      <c r="K258" s="60">
        <v>39654.841</v>
      </c>
      <c r="L258" s="60">
        <v>39940.879999999997</v>
      </c>
      <c r="M258" s="60">
        <v>40262.030999999995</v>
      </c>
      <c r="N258" s="60">
        <v>40603.309000000001</v>
      </c>
      <c r="O258" s="60">
        <v>40870.131999999998</v>
      </c>
      <c r="P258" s="60">
        <v>41146.880000000005</v>
      </c>
      <c r="Q258" s="60">
        <v>41492.064999999995</v>
      </c>
    </row>
    <row r="259" spans="1:17" x14ac:dyDescent="0.3">
      <c r="A259" t="s">
        <v>1202</v>
      </c>
      <c r="B259" t="s">
        <v>124</v>
      </c>
      <c r="C259" t="s">
        <v>497</v>
      </c>
      <c r="D259" t="s">
        <v>498</v>
      </c>
      <c r="E259" t="s">
        <v>126</v>
      </c>
      <c r="F259" t="s">
        <v>54</v>
      </c>
      <c r="G259" s="60">
        <v>35387.550999999999</v>
      </c>
      <c r="H259" s="60">
        <v>35590.125000000007</v>
      </c>
      <c r="I259" s="60">
        <v>35741.281999999999</v>
      </c>
      <c r="J259" s="60">
        <v>35795.580999999998</v>
      </c>
      <c r="K259" s="60">
        <v>35839.730000000003</v>
      </c>
      <c r="L259" s="60">
        <v>35969.054000000004</v>
      </c>
      <c r="M259" s="60">
        <v>35976.415000000001</v>
      </c>
      <c r="N259" s="60">
        <v>36179.769</v>
      </c>
      <c r="O259" s="60">
        <v>36351.127999999997</v>
      </c>
      <c r="P259" s="60">
        <v>36471.284999999996</v>
      </c>
      <c r="Q259" s="60">
        <v>36744.770999999993</v>
      </c>
    </row>
    <row r="260" spans="1:17" x14ac:dyDescent="0.3">
      <c r="A260" t="s">
        <v>1203</v>
      </c>
      <c r="B260" t="s">
        <v>35</v>
      </c>
      <c r="C260" t="s">
        <v>497</v>
      </c>
      <c r="D260" t="s">
        <v>498</v>
      </c>
      <c r="E260" t="s">
        <v>55</v>
      </c>
      <c r="F260" t="s">
        <v>53</v>
      </c>
      <c r="G260" s="60">
        <v>36502.255999999994</v>
      </c>
      <c r="H260" s="60">
        <v>37189.255999999994</v>
      </c>
      <c r="I260" s="60">
        <v>37859.939999999995</v>
      </c>
      <c r="J260" s="60">
        <v>38503.540999999997</v>
      </c>
      <c r="K260" s="60">
        <v>39175.687000000005</v>
      </c>
      <c r="L260" s="60">
        <v>39894.662000000004</v>
      </c>
      <c r="M260" s="60">
        <v>40555.556999999993</v>
      </c>
      <c r="N260" s="60">
        <v>41213.724000000002</v>
      </c>
      <c r="O260" s="60">
        <v>41821.650999999991</v>
      </c>
      <c r="P260" s="60">
        <v>42380.073999999993</v>
      </c>
      <c r="Q260" s="60">
        <v>42890.661999999997</v>
      </c>
    </row>
    <row r="261" spans="1:17" x14ac:dyDescent="0.3">
      <c r="A261" t="s">
        <v>1204</v>
      </c>
      <c r="B261" t="s">
        <v>36</v>
      </c>
      <c r="C261" t="s">
        <v>497</v>
      </c>
      <c r="D261" t="s">
        <v>498</v>
      </c>
      <c r="E261" t="s">
        <v>55</v>
      </c>
      <c r="F261" t="s">
        <v>54</v>
      </c>
      <c r="G261" s="60">
        <v>35891.902000000002</v>
      </c>
      <c r="H261" s="60">
        <v>36399.633000000002</v>
      </c>
      <c r="I261" s="60">
        <v>36967.512999999999</v>
      </c>
      <c r="J261" s="60">
        <v>37534.588999999985</v>
      </c>
      <c r="K261" s="60">
        <v>38124.011999999988</v>
      </c>
      <c r="L261" s="60">
        <v>38607.132000000005</v>
      </c>
      <c r="M261" s="60">
        <v>39146.012999999999</v>
      </c>
      <c r="N261" s="60">
        <v>39576.842999999993</v>
      </c>
      <c r="O261" s="60">
        <v>39999.546000000002</v>
      </c>
      <c r="P261" s="60">
        <v>40432.304999999993</v>
      </c>
      <c r="Q261" s="60">
        <v>40761.688000000002</v>
      </c>
    </row>
    <row r="262" spans="1:17" x14ac:dyDescent="0.3">
      <c r="A262" t="s">
        <v>1205</v>
      </c>
      <c r="B262" t="s">
        <v>123</v>
      </c>
      <c r="C262" t="s">
        <v>499</v>
      </c>
      <c r="D262" t="s">
        <v>500</v>
      </c>
      <c r="E262" t="s">
        <v>126</v>
      </c>
      <c r="F262" t="s">
        <v>53</v>
      </c>
      <c r="G262" s="60">
        <v>23706.274999999998</v>
      </c>
      <c r="H262" s="60">
        <v>23493.840999999993</v>
      </c>
      <c r="I262" s="60">
        <v>23520.754000000001</v>
      </c>
      <c r="J262" s="60">
        <v>23571.285999999993</v>
      </c>
      <c r="K262" s="60">
        <v>23575.779000000002</v>
      </c>
      <c r="L262" s="60">
        <v>23733.532000000003</v>
      </c>
      <c r="M262" s="60">
        <v>23892.857</v>
      </c>
      <c r="N262" s="60">
        <v>24063.734000000004</v>
      </c>
      <c r="O262" s="60">
        <v>24230.672999999999</v>
      </c>
      <c r="P262" s="60">
        <v>24395.973000000005</v>
      </c>
      <c r="Q262" s="60">
        <v>24549.240999999998</v>
      </c>
    </row>
    <row r="263" spans="1:17" x14ac:dyDescent="0.3">
      <c r="A263" t="s">
        <v>1206</v>
      </c>
      <c r="B263" t="s">
        <v>124</v>
      </c>
      <c r="C263" t="s">
        <v>499</v>
      </c>
      <c r="D263" t="s">
        <v>500</v>
      </c>
      <c r="E263" t="s">
        <v>126</v>
      </c>
      <c r="F263" t="s">
        <v>54</v>
      </c>
      <c r="G263" s="60">
        <v>23725.700999999994</v>
      </c>
      <c r="H263" s="60">
        <v>23643.532999999999</v>
      </c>
      <c r="I263" s="60">
        <v>23542.005999999998</v>
      </c>
      <c r="J263" s="60">
        <v>23419.693000000003</v>
      </c>
      <c r="K263" s="60">
        <v>23571.704999999998</v>
      </c>
      <c r="L263" s="60">
        <v>23636.927000000003</v>
      </c>
      <c r="M263" s="60">
        <v>23709.025999999998</v>
      </c>
      <c r="N263" s="60">
        <v>23800.733</v>
      </c>
      <c r="O263" s="60">
        <v>23961.934999999998</v>
      </c>
      <c r="P263" s="60">
        <v>24064.28</v>
      </c>
      <c r="Q263" s="60">
        <v>24139.441999999999</v>
      </c>
    </row>
    <row r="264" spans="1:17" x14ac:dyDescent="0.3">
      <c r="A264" t="s">
        <v>1207</v>
      </c>
      <c r="B264" t="s">
        <v>35</v>
      </c>
      <c r="C264" t="s">
        <v>499</v>
      </c>
      <c r="D264" t="s">
        <v>500</v>
      </c>
      <c r="E264" t="s">
        <v>55</v>
      </c>
      <c r="F264" t="s">
        <v>53</v>
      </c>
      <c r="G264" s="60">
        <v>34490.655999999995</v>
      </c>
      <c r="H264" s="60">
        <v>34961.133000000002</v>
      </c>
      <c r="I264" s="60">
        <v>35202.084000000017</v>
      </c>
      <c r="J264" s="60">
        <v>35402.884999999995</v>
      </c>
      <c r="K264" s="60">
        <v>35595.811999999998</v>
      </c>
      <c r="L264" s="60">
        <v>35773.465999999986</v>
      </c>
      <c r="M264" s="60">
        <v>36048.250999999989</v>
      </c>
      <c r="N264" s="60">
        <v>36280.9</v>
      </c>
      <c r="O264" s="60">
        <v>36495.875</v>
      </c>
      <c r="P264" s="60">
        <v>36613.589000000007</v>
      </c>
      <c r="Q264" s="60">
        <v>36773.322999999997</v>
      </c>
    </row>
    <row r="265" spans="1:17" x14ac:dyDescent="0.3">
      <c r="A265" t="s">
        <v>1208</v>
      </c>
      <c r="B265" t="s">
        <v>36</v>
      </c>
      <c r="C265" t="s">
        <v>499</v>
      </c>
      <c r="D265" t="s">
        <v>500</v>
      </c>
      <c r="E265" t="s">
        <v>55</v>
      </c>
      <c r="F265" t="s">
        <v>54</v>
      </c>
      <c r="G265" s="60">
        <v>34922.836000000003</v>
      </c>
      <c r="H265" s="60">
        <v>35165.879999999997</v>
      </c>
      <c r="I265" s="60">
        <v>35514.271999999997</v>
      </c>
      <c r="J265" s="60">
        <v>35921.612999999998</v>
      </c>
      <c r="K265" s="60">
        <v>36114.052999999993</v>
      </c>
      <c r="L265" s="60">
        <v>36377.713000000003</v>
      </c>
      <c r="M265" s="60">
        <v>36726.409999999989</v>
      </c>
      <c r="N265" s="60">
        <v>37077.79</v>
      </c>
      <c r="O265" s="60">
        <v>37371.417000000009</v>
      </c>
      <c r="P265" s="60">
        <v>37659.068000000007</v>
      </c>
      <c r="Q265" s="60">
        <v>37863.195999999996</v>
      </c>
    </row>
    <row r="266" spans="1:17" x14ac:dyDescent="0.3">
      <c r="A266" t="s">
        <v>1209</v>
      </c>
      <c r="B266" t="s">
        <v>123</v>
      </c>
      <c r="C266" t="s">
        <v>501</v>
      </c>
      <c r="D266" t="s">
        <v>502</v>
      </c>
      <c r="E266" t="s">
        <v>126</v>
      </c>
      <c r="F266" t="s">
        <v>53</v>
      </c>
      <c r="G266" s="60">
        <v>23247.39</v>
      </c>
      <c r="H266" s="60">
        <v>23292.741000000002</v>
      </c>
      <c r="I266" s="60">
        <v>23272.117000000002</v>
      </c>
      <c r="J266" s="60">
        <v>23446.446000000004</v>
      </c>
      <c r="K266" s="60">
        <v>23648.348999999998</v>
      </c>
      <c r="L266" s="60">
        <v>23828.773000000001</v>
      </c>
      <c r="M266" s="60">
        <v>24008.493000000006</v>
      </c>
      <c r="N266" s="60">
        <v>24241.741999999998</v>
      </c>
      <c r="O266" s="60">
        <v>24430.244000000002</v>
      </c>
      <c r="P266" s="60">
        <v>24583.541000000001</v>
      </c>
      <c r="Q266" s="60">
        <v>24842.953000000001</v>
      </c>
    </row>
    <row r="267" spans="1:17" x14ac:dyDescent="0.3">
      <c r="A267" t="s">
        <v>1210</v>
      </c>
      <c r="B267" t="s">
        <v>124</v>
      </c>
      <c r="C267" t="s">
        <v>501</v>
      </c>
      <c r="D267" t="s">
        <v>502</v>
      </c>
      <c r="E267" t="s">
        <v>126</v>
      </c>
      <c r="F267" t="s">
        <v>54</v>
      </c>
      <c r="G267" s="60">
        <v>24265.276000000002</v>
      </c>
      <c r="H267" s="60">
        <v>24237.954999999998</v>
      </c>
      <c r="I267" s="60">
        <v>24180.895</v>
      </c>
      <c r="J267" s="60">
        <v>24248.289000000001</v>
      </c>
      <c r="K267" s="60">
        <v>24413.737000000001</v>
      </c>
      <c r="L267" s="60">
        <v>24530.219999999998</v>
      </c>
      <c r="M267" s="60">
        <v>24738.418000000001</v>
      </c>
      <c r="N267" s="60">
        <v>24968.898000000005</v>
      </c>
      <c r="O267" s="60">
        <v>25122.862000000001</v>
      </c>
      <c r="P267" s="60">
        <v>25277.841999999997</v>
      </c>
      <c r="Q267" s="60">
        <v>25494.257000000001</v>
      </c>
    </row>
    <row r="268" spans="1:17" x14ac:dyDescent="0.3">
      <c r="A268" t="s">
        <v>1211</v>
      </c>
      <c r="B268" t="s">
        <v>35</v>
      </c>
      <c r="C268" t="s">
        <v>501</v>
      </c>
      <c r="D268" t="s">
        <v>502</v>
      </c>
      <c r="E268" t="s">
        <v>55</v>
      </c>
      <c r="F268" t="s">
        <v>53</v>
      </c>
      <c r="G268" s="60">
        <v>32039.928999999996</v>
      </c>
      <c r="H268" s="60">
        <v>32304.170999999998</v>
      </c>
      <c r="I268" s="60">
        <v>32738.417000000001</v>
      </c>
      <c r="J268" s="60">
        <v>33074.667999999998</v>
      </c>
      <c r="K268" s="60">
        <v>33356.536999999997</v>
      </c>
      <c r="L268" s="60">
        <v>33745.090000000004</v>
      </c>
      <c r="M268" s="60">
        <v>34122.853999999999</v>
      </c>
      <c r="N268" s="60">
        <v>34540.602999999996</v>
      </c>
      <c r="O268" s="60">
        <v>34965.534000000007</v>
      </c>
      <c r="P268" s="60">
        <v>35354.33</v>
      </c>
      <c r="Q268" s="60">
        <v>35633.675000000003</v>
      </c>
    </row>
    <row r="269" spans="1:17" x14ac:dyDescent="0.3">
      <c r="A269" t="s">
        <v>1212</v>
      </c>
      <c r="B269" t="s">
        <v>36</v>
      </c>
      <c r="C269" t="s">
        <v>501</v>
      </c>
      <c r="D269" t="s">
        <v>502</v>
      </c>
      <c r="E269" t="s">
        <v>55</v>
      </c>
      <c r="F269" t="s">
        <v>54</v>
      </c>
      <c r="G269" s="60">
        <v>31698.264999999999</v>
      </c>
      <c r="H269" s="60">
        <v>32072.416999999994</v>
      </c>
      <c r="I269" s="60">
        <v>32544.855000000003</v>
      </c>
      <c r="J269" s="60">
        <v>32985.920000000006</v>
      </c>
      <c r="K269" s="60">
        <v>33350.217000000004</v>
      </c>
      <c r="L269" s="60">
        <v>33803.997000000003</v>
      </c>
      <c r="M269" s="60">
        <v>34294.855000000003</v>
      </c>
      <c r="N269" s="60">
        <v>34775.379000000001</v>
      </c>
      <c r="O269" s="60">
        <v>35244.506000000001</v>
      </c>
      <c r="P269" s="60">
        <v>35674.719000000005</v>
      </c>
      <c r="Q269" s="60">
        <v>36033.367000000006</v>
      </c>
    </row>
    <row r="270" spans="1:17" x14ac:dyDescent="0.3">
      <c r="A270" t="s">
        <v>1213</v>
      </c>
      <c r="B270" t="s">
        <v>123</v>
      </c>
      <c r="C270" t="s">
        <v>503</v>
      </c>
      <c r="D270" t="s">
        <v>504</v>
      </c>
      <c r="E270" t="s">
        <v>126</v>
      </c>
      <c r="F270" t="s">
        <v>53</v>
      </c>
      <c r="G270" s="60">
        <v>42125.583000000006</v>
      </c>
      <c r="H270" s="60">
        <v>42241.173999999999</v>
      </c>
      <c r="I270" s="60">
        <v>42508.09</v>
      </c>
      <c r="J270" s="60">
        <v>42736.328000000001</v>
      </c>
      <c r="K270" s="60">
        <v>43009.361000000004</v>
      </c>
      <c r="L270" s="60">
        <v>43300.72800000001</v>
      </c>
      <c r="M270" s="60">
        <v>43522.635999999999</v>
      </c>
      <c r="N270" s="60">
        <v>43786.749000000003</v>
      </c>
      <c r="O270" s="60">
        <v>44052.767</v>
      </c>
      <c r="P270" s="60">
        <v>44300.171000000002</v>
      </c>
      <c r="Q270" s="60">
        <v>44535.645000000004</v>
      </c>
    </row>
    <row r="271" spans="1:17" x14ac:dyDescent="0.3">
      <c r="A271" t="s">
        <v>1214</v>
      </c>
      <c r="B271" t="s">
        <v>124</v>
      </c>
      <c r="C271" t="s">
        <v>503</v>
      </c>
      <c r="D271" t="s">
        <v>504</v>
      </c>
      <c r="E271" t="s">
        <v>126</v>
      </c>
      <c r="F271" t="s">
        <v>54</v>
      </c>
      <c r="G271" s="60">
        <v>40997.333000000006</v>
      </c>
      <c r="H271" s="60">
        <v>41106.71100000001</v>
      </c>
      <c r="I271" s="60">
        <v>41183.677000000003</v>
      </c>
      <c r="J271" s="60">
        <v>41394.664000000004</v>
      </c>
      <c r="K271" s="60">
        <v>41500.074000000001</v>
      </c>
      <c r="L271" s="60">
        <v>41811.77199999999</v>
      </c>
      <c r="M271" s="60">
        <v>41963.303999999996</v>
      </c>
      <c r="N271" s="60">
        <v>42128.994000000006</v>
      </c>
      <c r="O271" s="60">
        <v>42267.506999999998</v>
      </c>
      <c r="P271" s="60">
        <v>42412.195999999996</v>
      </c>
      <c r="Q271" s="60">
        <v>42585.034999999989</v>
      </c>
    </row>
    <row r="272" spans="1:17" x14ac:dyDescent="0.3">
      <c r="A272" t="s">
        <v>1215</v>
      </c>
      <c r="B272" t="s">
        <v>35</v>
      </c>
      <c r="C272" t="s">
        <v>503</v>
      </c>
      <c r="D272" t="s">
        <v>504</v>
      </c>
      <c r="E272" t="s">
        <v>55</v>
      </c>
      <c r="F272" t="s">
        <v>53</v>
      </c>
      <c r="G272" s="60">
        <v>52063.167000000016</v>
      </c>
      <c r="H272" s="60">
        <v>52510.757000000012</v>
      </c>
      <c r="I272" s="60">
        <v>52907.94200000001</v>
      </c>
      <c r="J272" s="60">
        <v>53271.929999999986</v>
      </c>
      <c r="K272" s="60">
        <v>53574.314000000013</v>
      </c>
      <c r="L272" s="60">
        <v>53935.036</v>
      </c>
      <c r="M272" s="60">
        <v>54420.336000000018</v>
      </c>
      <c r="N272" s="60">
        <v>54929.690999999992</v>
      </c>
      <c r="O272" s="60">
        <v>55304.799999999988</v>
      </c>
      <c r="P272" s="60">
        <v>55736.966</v>
      </c>
      <c r="Q272" s="60">
        <v>56128.398000000001</v>
      </c>
    </row>
    <row r="273" spans="1:17" x14ac:dyDescent="0.3">
      <c r="A273" t="s">
        <v>1216</v>
      </c>
      <c r="B273" t="s">
        <v>36</v>
      </c>
      <c r="C273" t="s">
        <v>503</v>
      </c>
      <c r="D273" t="s">
        <v>504</v>
      </c>
      <c r="E273" t="s">
        <v>55</v>
      </c>
      <c r="F273" t="s">
        <v>54</v>
      </c>
      <c r="G273" s="60">
        <v>52478.563000000002</v>
      </c>
      <c r="H273" s="60">
        <v>52962.034999999996</v>
      </c>
      <c r="I273" s="60">
        <v>53440.303</v>
      </c>
      <c r="J273" s="60">
        <v>53952.514999999992</v>
      </c>
      <c r="K273" s="60">
        <v>54430.730999999992</v>
      </c>
      <c r="L273" s="60">
        <v>54891.909</v>
      </c>
      <c r="M273" s="60">
        <v>55404.846999999994</v>
      </c>
      <c r="N273" s="60">
        <v>55849.4</v>
      </c>
      <c r="O273" s="60">
        <v>56300.291999999987</v>
      </c>
      <c r="P273" s="60">
        <v>56738.942999999985</v>
      </c>
      <c r="Q273" s="60">
        <v>57130.915000000001</v>
      </c>
    </row>
    <row r="274" spans="1:17" x14ac:dyDescent="0.3">
      <c r="A274" t="s">
        <v>1217</v>
      </c>
      <c r="B274" t="s">
        <v>123</v>
      </c>
      <c r="C274" t="s">
        <v>505</v>
      </c>
      <c r="D274" t="s">
        <v>506</v>
      </c>
      <c r="E274" t="s">
        <v>126</v>
      </c>
      <c r="F274" t="s">
        <v>53</v>
      </c>
      <c r="G274" s="60">
        <v>16907.289000000001</v>
      </c>
      <c r="H274" s="60">
        <v>16797.039999999997</v>
      </c>
      <c r="I274" s="60">
        <v>16771.192000000003</v>
      </c>
      <c r="J274" s="60">
        <v>16715.144000000004</v>
      </c>
      <c r="K274" s="60">
        <v>16819.123000000003</v>
      </c>
      <c r="L274" s="60">
        <v>16929.142</v>
      </c>
      <c r="M274" s="60">
        <v>17127.283999999996</v>
      </c>
      <c r="N274" s="60">
        <v>17261.974000000002</v>
      </c>
      <c r="O274" s="60">
        <v>17447.850000000002</v>
      </c>
      <c r="P274" s="60">
        <v>17563.924000000003</v>
      </c>
      <c r="Q274" s="60">
        <v>17668.77</v>
      </c>
    </row>
    <row r="275" spans="1:17" x14ac:dyDescent="0.3">
      <c r="A275" t="s">
        <v>1218</v>
      </c>
      <c r="B275" t="s">
        <v>124</v>
      </c>
      <c r="C275" t="s">
        <v>505</v>
      </c>
      <c r="D275" t="s">
        <v>506</v>
      </c>
      <c r="E275" t="s">
        <v>126</v>
      </c>
      <c r="F275" t="s">
        <v>54</v>
      </c>
      <c r="G275" s="60">
        <v>16445.839</v>
      </c>
      <c r="H275" s="60">
        <v>16239.171000000004</v>
      </c>
      <c r="I275" s="60">
        <v>16068.032999999999</v>
      </c>
      <c r="J275" s="60">
        <v>16091.847</v>
      </c>
      <c r="K275" s="60">
        <v>16094.393000000002</v>
      </c>
      <c r="L275" s="60">
        <v>16173.259999999998</v>
      </c>
      <c r="M275" s="60">
        <v>16299.228000000001</v>
      </c>
      <c r="N275" s="60">
        <v>16396.276000000002</v>
      </c>
      <c r="O275" s="60">
        <v>16545.713</v>
      </c>
      <c r="P275" s="60">
        <v>16663.648000000001</v>
      </c>
      <c r="Q275" s="60">
        <v>16746.558000000001</v>
      </c>
    </row>
    <row r="276" spans="1:17" x14ac:dyDescent="0.3">
      <c r="A276" t="s">
        <v>1219</v>
      </c>
      <c r="B276" t="s">
        <v>35</v>
      </c>
      <c r="C276" t="s">
        <v>505</v>
      </c>
      <c r="D276" t="s">
        <v>506</v>
      </c>
      <c r="E276" t="s">
        <v>55</v>
      </c>
      <c r="F276" t="s">
        <v>53</v>
      </c>
      <c r="G276" s="60">
        <v>24283.724999999999</v>
      </c>
      <c r="H276" s="60">
        <v>24499.849000000002</v>
      </c>
      <c r="I276" s="60">
        <v>24642.463999999996</v>
      </c>
      <c r="J276" s="60">
        <v>24859.164999999997</v>
      </c>
      <c r="K276" s="60">
        <v>25024.966</v>
      </c>
      <c r="L276" s="60">
        <v>25161.415000000001</v>
      </c>
      <c r="M276" s="60">
        <v>25293.749999999996</v>
      </c>
      <c r="N276" s="60">
        <v>25380.248</v>
      </c>
      <c r="O276" s="60">
        <v>25452.988000000005</v>
      </c>
      <c r="P276" s="60">
        <v>25571.099999999995</v>
      </c>
      <c r="Q276" s="60">
        <v>25642.954000000002</v>
      </c>
    </row>
    <row r="277" spans="1:17" x14ac:dyDescent="0.3">
      <c r="A277" t="s">
        <v>1220</v>
      </c>
      <c r="B277" t="s">
        <v>36</v>
      </c>
      <c r="C277" t="s">
        <v>505</v>
      </c>
      <c r="D277" t="s">
        <v>506</v>
      </c>
      <c r="E277" t="s">
        <v>55</v>
      </c>
      <c r="F277" t="s">
        <v>54</v>
      </c>
      <c r="G277" s="60">
        <v>24506.383000000002</v>
      </c>
      <c r="H277" s="60">
        <v>24932.251999999993</v>
      </c>
      <c r="I277" s="60">
        <v>25291.511999999995</v>
      </c>
      <c r="J277" s="60">
        <v>25573.114999999998</v>
      </c>
      <c r="K277" s="60">
        <v>25830.201999999997</v>
      </c>
      <c r="L277" s="60">
        <v>26062.000999999997</v>
      </c>
      <c r="M277" s="60">
        <v>26278.596000000001</v>
      </c>
      <c r="N277" s="60">
        <v>26530.69</v>
      </c>
      <c r="O277" s="60">
        <v>26684.613000000001</v>
      </c>
      <c r="P277" s="60">
        <v>26799.515000000007</v>
      </c>
      <c r="Q277" s="60">
        <v>26961.96</v>
      </c>
    </row>
    <row r="278" spans="1:17" x14ac:dyDescent="0.3">
      <c r="A278" t="s">
        <v>1221</v>
      </c>
      <c r="B278" t="s">
        <v>123</v>
      </c>
      <c r="C278" t="s">
        <v>507</v>
      </c>
      <c r="D278" t="s">
        <v>508</v>
      </c>
      <c r="E278" t="s">
        <v>126</v>
      </c>
      <c r="F278" t="s">
        <v>53</v>
      </c>
      <c r="G278" s="60">
        <v>19098.792999999998</v>
      </c>
      <c r="H278" s="60">
        <v>18879.174999999999</v>
      </c>
      <c r="I278" s="60">
        <v>18759.454000000002</v>
      </c>
      <c r="J278" s="60">
        <v>18657.906999999999</v>
      </c>
      <c r="K278" s="60">
        <v>18613.762999999999</v>
      </c>
      <c r="L278" s="60">
        <v>18667.606</v>
      </c>
      <c r="M278" s="60">
        <v>18741.253000000004</v>
      </c>
      <c r="N278" s="60">
        <v>18931.368000000002</v>
      </c>
      <c r="O278" s="60">
        <v>19045.161000000004</v>
      </c>
      <c r="P278" s="60">
        <v>19166.782999999999</v>
      </c>
      <c r="Q278" s="60">
        <v>19297.006999999998</v>
      </c>
    </row>
    <row r="279" spans="1:17" x14ac:dyDescent="0.3">
      <c r="A279" t="s">
        <v>1222</v>
      </c>
      <c r="B279" t="s">
        <v>124</v>
      </c>
      <c r="C279" t="s">
        <v>507</v>
      </c>
      <c r="D279" t="s">
        <v>508</v>
      </c>
      <c r="E279" t="s">
        <v>126</v>
      </c>
      <c r="F279" t="s">
        <v>54</v>
      </c>
      <c r="G279" s="60">
        <v>18402.187000000002</v>
      </c>
      <c r="H279" s="60">
        <v>18098.240000000002</v>
      </c>
      <c r="I279" s="60">
        <v>17820.325000000001</v>
      </c>
      <c r="J279" s="60">
        <v>17613.648999999998</v>
      </c>
      <c r="K279" s="60">
        <v>17465.285</v>
      </c>
      <c r="L279" s="60">
        <v>17429.440999999999</v>
      </c>
      <c r="M279" s="60">
        <v>17485.204000000005</v>
      </c>
      <c r="N279" s="60">
        <v>17548.07</v>
      </c>
      <c r="O279" s="60">
        <v>17507.213</v>
      </c>
      <c r="P279" s="60">
        <v>17528.574000000001</v>
      </c>
      <c r="Q279" s="60">
        <v>17621.84</v>
      </c>
    </row>
    <row r="280" spans="1:17" x14ac:dyDescent="0.3">
      <c r="A280" t="s">
        <v>1223</v>
      </c>
      <c r="B280" t="s">
        <v>35</v>
      </c>
      <c r="C280" t="s">
        <v>507</v>
      </c>
      <c r="D280" t="s">
        <v>508</v>
      </c>
      <c r="E280" t="s">
        <v>55</v>
      </c>
      <c r="F280" t="s">
        <v>53</v>
      </c>
      <c r="G280" s="60">
        <v>32330.857</v>
      </c>
      <c r="H280" s="60">
        <v>32341.881000000001</v>
      </c>
      <c r="I280" s="60">
        <v>32330.185000000005</v>
      </c>
      <c r="J280" s="60">
        <v>32279.994999999999</v>
      </c>
      <c r="K280" s="60">
        <v>32215.572000000004</v>
      </c>
      <c r="L280" s="60">
        <v>32152.266</v>
      </c>
      <c r="M280" s="60">
        <v>32103.458999999988</v>
      </c>
      <c r="N280" s="60">
        <v>31997.940000000002</v>
      </c>
      <c r="O280" s="60">
        <v>31892.825000000001</v>
      </c>
      <c r="P280" s="60">
        <v>31775.495999999999</v>
      </c>
      <c r="Q280" s="60">
        <v>31595.436999999998</v>
      </c>
    </row>
    <row r="281" spans="1:17" x14ac:dyDescent="0.3">
      <c r="A281" t="s">
        <v>1224</v>
      </c>
      <c r="B281" t="s">
        <v>36</v>
      </c>
      <c r="C281" t="s">
        <v>507</v>
      </c>
      <c r="D281" t="s">
        <v>508</v>
      </c>
      <c r="E281" t="s">
        <v>55</v>
      </c>
      <c r="F281" t="s">
        <v>54</v>
      </c>
      <c r="G281" s="60">
        <v>32978.228999999999</v>
      </c>
      <c r="H281" s="60">
        <v>33002</v>
      </c>
      <c r="I281" s="60">
        <v>33011.794999999998</v>
      </c>
      <c r="J281" s="60">
        <v>33086.01200000001</v>
      </c>
      <c r="K281" s="60">
        <v>33102.400000000001</v>
      </c>
      <c r="L281" s="60">
        <v>33111.941000000006</v>
      </c>
      <c r="M281" s="60">
        <v>33092.025999999998</v>
      </c>
      <c r="N281" s="60">
        <v>33091.460999999996</v>
      </c>
      <c r="O281" s="60">
        <v>33076.667999999991</v>
      </c>
      <c r="P281" s="60">
        <v>32995.369000000006</v>
      </c>
      <c r="Q281" s="60">
        <v>32903.764999999999</v>
      </c>
    </row>
    <row r="282" spans="1:17" x14ac:dyDescent="0.3">
      <c r="A282" t="s">
        <v>1225</v>
      </c>
      <c r="B282" t="s">
        <v>123</v>
      </c>
      <c r="C282" t="s">
        <v>509</v>
      </c>
      <c r="D282" t="s">
        <v>510</v>
      </c>
      <c r="E282" t="s">
        <v>126</v>
      </c>
      <c r="F282" t="s">
        <v>53</v>
      </c>
      <c r="G282" s="60">
        <v>29163.671999999999</v>
      </c>
      <c r="H282" s="60">
        <v>29081.731000000003</v>
      </c>
      <c r="I282" s="60">
        <v>28987.213999999996</v>
      </c>
      <c r="J282" s="60">
        <v>28968.635999999999</v>
      </c>
      <c r="K282" s="60">
        <v>28970.527000000002</v>
      </c>
      <c r="L282" s="60">
        <v>29015.887000000002</v>
      </c>
      <c r="M282" s="60">
        <v>29045.191999999995</v>
      </c>
      <c r="N282" s="60">
        <v>29213.839999999997</v>
      </c>
      <c r="O282" s="60">
        <v>29374.557000000001</v>
      </c>
      <c r="P282" s="60">
        <v>29620.235999999997</v>
      </c>
      <c r="Q282" s="60">
        <v>29854.336000000003</v>
      </c>
    </row>
    <row r="283" spans="1:17" x14ac:dyDescent="0.3">
      <c r="A283" t="s">
        <v>1226</v>
      </c>
      <c r="B283" t="s">
        <v>124</v>
      </c>
      <c r="C283" t="s">
        <v>509</v>
      </c>
      <c r="D283" t="s">
        <v>510</v>
      </c>
      <c r="E283" t="s">
        <v>126</v>
      </c>
      <c r="F283" t="s">
        <v>54</v>
      </c>
      <c r="G283" s="60">
        <v>28937.242999999999</v>
      </c>
      <c r="H283" s="60">
        <v>28480.094999999998</v>
      </c>
      <c r="I283" s="60">
        <v>28182.232999999997</v>
      </c>
      <c r="J283" s="60">
        <v>27992.981000000007</v>
      </c>
      <c r="K283" s="60">
        <v>27698.757999999998</v>
      </c>
      <c r="L283" s="60">
        <v>27508.736000000001</v>
      </c>
      <c r="M283" s="60">
        <v>27378.780000000006</v>
      </c>
      <c r="N283" s="60">
        <v>27390.173999999992</v>
      </c>
      <c r="O283" s="60">
        <v>27469.967999999997</v>
      </c>
      <c r="P283" s="60">
        <v>27575.663</v>
      </c>
      <c r="Q283" s="60">
        <v>27740.918000000005</v>
      </c>
    </row>
    <row r="284" spans="1:17" x14ac:dyDescent="0.3">
      <c r="A284" t="s">
        <v>1227</v>
      </c>
      <c r="B284" t="s">
        <v>35</v>
      </c>
      <c r="C284" t="s">
        <v>509</v>
      </c>
      <c r="D284" t="s">
        <v>510</v>
      </c>
      <c r="E284" t="s">
        <v>55</v>
      </c>
      <c r="F284" t="s">
        <v>53</v>
      </c>
      <c r="G284" s="60">
        <v>29119.186000000005</v>
      </c>
      <c r="H284" s="60">
        <v>29562.826000000001</v>
      </c>
      <c r="I284" s="60">
        <v>29916.435999999994</v>
      </c>
      <c r="J284" s="60">
        <v>30183.961999999992</v>
      </c>
      <c r="K284" s="60">
        <v>30420.491999999998</v>
      </c>
      <c r="L284" s="60">
        <v>30595.553000000004</v>
      </c>
      <c r="M284" s="60">
        <v>30815.984000000008</v>
      </c>
      <c r="N284" s="60">
        <v>30941.686000000005</v>
      </c>
      <c r="O284" s="60">
        <v>31079.562000000005</v>
      </c>
      <c r="P284" s="60">
        <v>31144.038000000004</v>
      </c>
      <c r="Q284" s="60">
        <v>31225.595999999998</v>
      </c>
    </row>
    <row r="285" spans="1:17" x14ac:dyDescent="0.3">
      <c r="A285" t="s">
        <v>1228</v>
      </c>
      <c r="B285" t="s">
        <v>36</v>
      </c>
      <c r="C285" t="s">
        <v>509</v>
      </c>
      <c r="D285" t="s">
        <v>510</v>
      </c>
      <c r="E285" t="s">
        <v>55</v>
      </c>
      <c r="F285" t="s">
        <v>54</v>
      </c>
      <c r="G285" s="60">
        <v>27162.137999999999</v>
      </c>
      <c r="H285" s="60">
        <v>27683.830999999998</v>
      </c>
      <c r="I285" s="60">
        <v>28110.300000000007</v>
      </c>
      <c r="J285" s="60">
        <v>28421.740000000005</v>
      </c>
      <c r="K285" s="60">
        <v>28767.744000000006</v>
      </c>
      <c r="L285" s="60">
        <v>29052.924999999996</v>
      </c>
      <c r="M285" s="60">
        <v>29276.080000000005</v>
      </c>
      <c r="N285" s="60">
        <v>29470.635999999999</v>
      </c>
      <c r="O285" s="60">
        <v>29587.356999999996</v>
      </c>
      <c r="P285" s="60">
        <v>29693.412999999997</v>
      </c>
      <c r="Q285" s="60">
        <v>29751.142999999993</v>
      </c>
    </row>
    <row r="286" spans="1:17" x14ac:dyDescent="0.3">
      <c r="A286" t="s">
        <v>1229</v>
      </c>
      <c r="B286" t="s">
        <v>123</v>
      </c>
      <c r="C286" t="s">
        <v>511</v>
      </c>
      <c r="D286" t="s">
        <v>512</v>
      </c>
      <c r="E286" t="s">
        <v>126</v>
      </c>
      <c r="F286" t="s">
        <v>53</v>
      </c>
      <c r="G286" s="60">
        <v>23231.386999999999</v>
      </c>
      <c r="H286" s="60">
        <v>22922.606000000007</v>
      </c>
      <c r="I286" s="60">
        <v>22744.923999999999</v>
      </c>
      <c r="J286" s="60">
        <v>22644.317999999999</v>
      </c>
      <c r="K286" s="60">
        <v>22578.822000000004</v>
      </c>
      <c r="L286" s="60">
        <v>22705.858</v>
      </c>
      <c r="M286" s="60">
        <v>22940.001999999997</v>
      </c>
      <c r="N286" s="60">
        <v>23131.735000000004</v>
      </c>
      <c r="O286" s="60">
        <v>23359.274000000001</v>
      </c>
      <c r="P286" s="60">
        <v>23596.57</v>
      </c>
      <c r="Q286" s="60">
        <v>23840.214</v>
      </c>
    </row>
    <row r="287" spans="1:17" x14ac:dyDescent="0.3">
      <c r="A287" t="s">
        <v>1230</v>
      </c>
      <c r="B287" t="s">
        <v>124</v>
      </c>
      <c r="C287" t="s">
        <v>511</v>
      </c>
      <c r="D287" t="s">
        <v>512</v>
      </c>
      <c r="E287" t="s">
        <v>126</v>
      </c>
      <c r="F287" t="s">
        <v>54</v>
      </c>
      <c r="G287" s="60">
        <v>23758.532999999996</v>
      </c>
      <c r="H287" s="60">
        <v>23429.433000000005</v>
      </c>
      <c r="I287" s="60">
        <v>23069.631000000001</v>
      </c>
      <c r="J287" s="60">
        <v>22831.611000000001</v>
      </c>
      <c r="K287" s="60">
        <v>22622.795000000006</v>
      </c>
      <c r="L287" s="60">
        <v>22593.792000000001</v>
      </c>
      <c r="M287" s="60">
        <v>22582.084999999999</v>
      </c>
      <c r="N287" s="60">
        <v>22660.962000000007</v>
      </c>
      <c r="O287" s="60">
        <v>22767.572000000004</v>
      </c>
      <c r="P287" s="60">
        <v>22888.112000000005</v>
      </c>
      <c r="Q287" s="60">
        <v>23044.982000000004</v>
      </c>
    </row>
    <row r="288" spans="1:17" x14ac:dyDescent="0.3">
      <c r="A288" t="s">
        <v>1231</v>
      </c>
      <c r="B288" t="s">
        <v>35</v>
      </c>
      <c r="C288" t="s">
        <v>511</v>
      </c>
      <c r="D288" t="s">
        <v>512</v>
      </c>
      <c r="E288" t="s">
        <v>55</v>
      </c>
      <c r="F288" t="s">
        <v>53</v>
      </c>
      <c r="G288" s="60">
        <v>27409.710000000006</v>
      </c>
      <c r="H288" s="60">
        <v>27986.174999999996</v>
      </c>
      <c r="I288" s="60">
        <v>28498.403000000002</v>
      </c>
      <c r="J288" s="60">
        <v>28953.375000000004</v>
      </c>
      <c r="K288" s="60">
        <v>29440.508000000002</v>
      </c>
      <c r="L288" s="60">
        <v>29761.507000000001</v>
      </c>
      <c r="M288" s="60">
        <v>29988.213999999996</v>
      </c>
      <c r="N288" s="60">
        <v>30280.685000000001</v>
      </c>
      <c r="O288" s="60">
        <v>30504.687999999991</v>
      </c>
      <c r="P288" s="60">
        <v>30742.146000000004</v>
      </c>
      <c r="Q288" s="60">
        <v>30981.016</v>
      </c>
    </row>
    <row r="289" spans="1:17" x14ac:dyDescent="0.3">
      <c r="A289" t="s">
        <v>1232</v>
      </c>
      <c r="B289" t="s">
        <v>36</v>
      </c>
      <c r="C289" t="s">
        <v>511</v>
      </c>
      <c r="D289" t="s">
        <v>512</v>
      </c>
      <c r="E289" t="s">
        <v>55</v>
      </c>
      <c r="F289" t="s">
        <v>54</v>
      </c>
      <c r="G289" s="60">
        <v>25730.053000000004</v>
      </c>
      <c r="H289" s="60">
        <v>26398.937999999998</v>
      </c>
      <c r="I289" s="60">
        <v>27075.206000000002</v>
      </c>
      <c r="J289" s="60">
        <v>27661.892</v>
      </c>
      <c r="K289" s="60">
        <v>28221.338</v>
      </c>
      <c r="L289" s="60">
        <v>28665.822999999993</v>
      </c>
      <c r="M289" s="60">
        <v>29082.284999999996</v>
      </c>
      <c r="N289" s="60">
        <v>29432.165000000001</v>
      </c>
      <c r="O289" s="60">
        <v>29727.555</v>
      </c>
      <c r="P289" s="60">
        <v>29988.466999999997</v>
      </c>
      <c r="Q289" s="60">
        <v>30170.159</v>
      </c>
    </row>
    <row r="290" spans="1:17" x14ac:dyDescent="0.3">
      <c r="A290" t="s">
        <v>1233</v>
      </c>
      <c r="B290" t="s">
        <v>123</v>
      </c>
      <c r="C290" t="s">
        <v>513</v>
      </c>
      <c r="D290" t="s">
        <v>514</v>
      </c>
      <c r="E290" t="s">
        <v>126</v>
      </c>
      <c r="F290" t="s">
        <v>53</v>
      </c>
      <c r="G290" s="60">
        <v>18805.875</v>
      </c>
      <c r="H290" s="60">
        <v>18536.620000000003</v>
      </c>
      <c r="I290" s="60">
        <v>18363.644</v>
      </c>
      <c r="J290" s="60">
        <v>18306.276999999998</v>
      </c>
      <c r="K290" s="60">
        <v>18314.484</v>
      </c>
      <c r="L290" s="60">
        <v>18427.995999999999</v>
      </c>
      <c r="M290" s="60">
        <v>18530.721000000001</v>
      </c>
      <c r="N290" s="60">
        <v>18617.260999999999</v>
      </c>
      <c r="O290" s="60">
        <v>18728.628000000004</v>
      </c>
      <c r="P290" s="60">
        <v>18802.964</v>
      </c>
      <c r="Q290" s="60">
        <v>18874.080999999998</v>
      </c>
    </row>
    <row r="291" spans="1:17" x14ac:dyDescent="0.3">
      <c r="A291" t="s">
        <v>1234</v>
      </c>
      <c r="B291" t="s">
        <v>124</v>
      </c>
      <c r="C291" t="s">
        <v>513</v>
      </c>
      <c r="D291" t="s">
        <v>514</v>
      </c>
      <c r="E291" t="s">
        <v>126</v>
      </c>
      <c r="F291" t="s">
        <v>54</v>
      </c>
      <c r="G291" s="60">
        <v>18095.092000000001</v>
      </c>
      <c r="H291" s="60">
        <v>17969.561999999998</v>
      </c>
      <c r="I291" s="60">
        <v>17776.57</v>
      </c>
      <c r="J291" s="60">
        <v>17636.843000000001</v>
      </c>
      <c r="K291" s="60">
        <v>17550.314999999999</v>
      </c>
      <c r="L291" s="60">
        <v>17542.589</v>
      </c>
      <c r="M291" s="60">
        <v>17569.836000000003</v>
      </c>
      <c r="N291" s="60">
        <v>17568.934000000001</v>
      </c>
      <c r="O291" s="60">
        <v>17602.186999999998</v>
      </c>
      <c r="P291" s="60">
        <v>17686.314999999999</v>
      </c>
      <c r="Q291" s="60">
        <v>17682.116000000002</v>
      </c>
    </row>
    <row r="292" spans="1:17" x14ac:dyDescent="0.3">
      <c r="A292" t="s">
        <v>1235</v>
      </c>
      <c r="B292" t="s">
        <v>35</v>
      </c>
      <c r="C292" t="s">
        <v>513</v>
      </c>
      <c r="D292" t="s">
        <v>514</v>
      </c>
      <c r="E292" t="s">
        <v>55</v>
      </c>
      <c r="F292" t="s">
        <v>53</v>
      </c>
      <c r="G292" s="60">
        <v>29743.929</v>
      </c>
      <c r="H292" s="60">
        <v>30095.998</v>
      </c>
      <c r="I292" s="60">
        <v>30326.934999999998</v>
      </c>
      <c r="J292" s="60">
        <v>30531.101000000002</v>
      </c>
      <c r="K292" s="60">
        <v>30726.455000000002</v>
      </c>
      <c r="L292" s="60">
        <v>30938.855999999996</v>
      </c>
      <c r="M292" s="60">
        <v>31142.871000000003</v>
      </c>
      <c r="N292" s="60">
        <v>31375.81</v>
      </c>
      <c r="O292" s="60">
        <v>31537.077999999994</v>
      </c>
      <c r="P292" s="60">
        <v>31646.438000000006</v>
      </c>
      <c r="Q292" s="60">
        <v>31793.954999999998</v>
      </c>
    </row>
    <row r="293" spans="1:17" x14ac:dyDescent="0.3">
      <c r="A293" t="s">
        <v>1236</v>
      </c>
      <c r="B293" t="s">
        <v>36</v>
      </c>
      <c r="C293" t="s">
        <v>513</v>
      </c>
      <c r="D293" t="s">
        <v>514</v>
      </c>
      <c r="E293" t="s">
        <v>55</v>
      </c>
      <c r="F293" t="s">
        <v>54</v>
      </c>
      <c r="G293" s="60">
        <v>30164.633000000002</v>
      </c>
      <c r="H293" s="60">
        <v>30368.033999999992</v>
      </c>
      <c r="I293" s="60">
        <v>30696.071000000007</v>
      </c>
      <c r="J293" s="60">
        <v>30934.013999999999</v>
      </c>
      <c r="K293" s="60">
        <v>31197.556</v>
      </c>
      <c r="L293" s="60">
        <v>31426.962999999996</v>
      </c>
      <c r="M293" s="60">
        <v>31718.535</v>
      </c>
      <c r="N293" s="60">
        <v>31942.742000000006</v>
      </c>
      <c r="O293" s="60">
        <v>32132.549000000003</v>
      </c>
      <c r="P293" s="60">
        <v>32265.477999999999</v>
      </c>
      <c r="Q293" s="60">
        <v>32385.720999999994</v>
      </c>
    </row>
    <row r="294" spans="1:17" x14ac:dyDescent="0.3">
      <c r="A294" t="s">
        <v>1237</v>
      </c>
      <c r="B294" t="s">
        <v>123</v>
      </c>
      <c r="C294" t="s">
        <v>515</v>
      </c>
      <c r="D294" t="s">
        <v>516</v>
      </c>
      <c r="E294" t="s">
        <v>126</v>
      </c>
      <c r="F294" t="s">
        <v>53</v>
      </c>
      <c r="G294" s="60">
        <v>19145.511000000002</v>
      </c>
      <c r="H294" s="60">
        <v>19061.151999999998</v>
      </c>
      <c r="I294" s="60">
        <v>19039.744999999995</v>
      </c>
      <c r="J294" s="60">
        <v>19118.634000000002</v>
      </c>
      <c r="K294" s="60">
        <v>19179.216999999997</v>
      </c>
      <c r="L294" s="60">
        <v>19263.380000000005</v>
      </c>
      <c r="M294" s="60">
        <v>19407.565999999995</v>
      </c>
      <c r="N294" s="60">
        <v>19550.952000000001</v>
      </c>
      <c r="O294" s="60">
        <v>19720.760999999995</v>
      </c>
      <c r="P294" s="60">
        <v>19860.794000000005</v>
      </c>
      <c r="Q294" s="60">
        <v>20033.385999999999</v>
      </c>
    </row>
    <row r="295" spans="1:17" x14ac:dyDescent="0.3">
      <c r="A295" t="s">
        <v>1238</v>
      </c>
      <c r="B295" t="s">
        <v>124</v>
      </c>
      <c r="C295" t="s">
        <v>515</v>
      </c>
      <c r="D295" t="s">
        <v>516</v>
      </c>
      <c r="E295" t="s">
        <v>126</v>
      </c>
      <c r="F295" t="s">
        <v>54</v>
      </c>
      <c r="G295" s="60">
        <v>18912.654999999999</v>
      </c>
      <c r="H295" s="60">
        <v>18795.302000000003</v>
      </c>
      <c r="I295" s="60">
        <v>18738.219000000001</v>
      </c>
      <c r="J295" s="60">
        <v>18757.146999999997</v>
      </c>
      <c r="K295" s="60">
        <v>18775.101000000006</v>
      </c>
      <c r="L295" s="60">
        <v>18871.662999999997</v>
      </c>
      <c r="M295" s="60">
        <v>18869.491999999998</v>
      </c>
      <c r="N295" s="60">
        <v>18924.560000000005</v>
      </c>
      <c r="O295" s="60">
        <v>18974.777999999998</v>
      </c>
      <c r="P295" s="60">
        <v>19048.296999999999</v>
      </c>
      <c r="Q295" s="60">
        <v>19148.553</v>
      </c>
    </row>
    <row r="296" spans="1:17" x14ac:dyDescent="0.3">
      <c r="A296" t="s">
        <v>1239</v>
      </c>
      <c r="B296" t="s">
        <v>35</v>
      </c>
      <c r="C296" t="s">
        <v>515</v>
      </c>
      <c r="D296" t="s">
        <v>516</v>
      </c>
      <c r="E296" t="s">
        <v>55</v>
      </c>
      <c r="F296" t="s">
        <v>53</v>
      </c>
      <c r="G296" s="60">
        <v>33128.638999999996</v>
      </c>
      <c r="H296" s="60">
        <v>33375.247000000003</v>
      </c>
      <c r="I296" s="60">
        <v>33549.615999999995</v>
      </c>
      <c r="J296" s="60">
        <v>33719.045000000006</v>
      </c>
      <c r="K296" s="60">
        <v>33869.281999999992</v>
      </c>
      <c r="L296" s="60">
        <v>33960.366999999998</v>
      </c>
      <c r="M296" s="60">
        <v>34125.740000000013</v>
      </c>
      <c r="N296" s="60">
        <v>34266.487000000001</v>
      </c>
      <c r="O296" s="60">
        <v>34356.769999999997</v>
      </c>
      <c r="P296" s="60">
        <v>34391.512999999999</v>
      </c>
      <c r="Q296" s="60">
        <v>34489.158000000003</v>
      </c>
    </row>
    <row r="297" spans="1:17" x14ac:dyDescent="0.3">
      <c r="A297" t="s">
        <v>1240</v>
      </c>
      <c r="B297" t="s">
        <v>36</v>
      </c>
      <c r="C297" t="s">
        <v>515</v>
      </c>
      <c r="D297" t="s">
        <v>516</v>
      </c>
      <c r="E297" t="s">
        <v>55</v>
      </c>
      <c r="F297" t="s">
        <v>54</v>
      </c>
      <c r="G297" s="60">
        <v>33796.780999999995</v>
      </c>
      <c r="H297" s="60">
        <v>34075.818999999996</v>
      </c>
      <c r="I297" s="60">
        <v>34400.262999999999</v>
      </c>
      <c r="J297" s="60">
        <v>34584.878999999994</v>
      </c>
      <c r="K297" s="60">
        <v>34827.843999999997</v>
      </c>
      <c r="L297" s="60">
        <v>35036.460999999988</v>
      </c>
      <c r="M297" s="60">
        <v>35252.490000000005</v>
      </c>
      <c r="N297" s="60">
        <v>35471.646000000001</v>
      </c>
      <c r="O297" s="60">
        <v>35619.916000000005</v>
      </c>
      <c r="P297" s="60">
        <v>35732.449999999997</v>
      </c>
      <c r="Q297" s="60">
        <v>35832.133999999998</v>
      </c>
    </row>
    <row r="298" spans="1:17" x14ac:dyDescent="0.3">
      <c r="A298" t="s">
        <v>1241</v>
      </c>
      <c r="B298" t="s">
        <v>123</v>
      </c>
      <c r="C298" t="s">
        <v>517</v>
      </c>
      <c r="D298" t="s">
        <v>518</v>
      </c>
      <c r="E298" t="s">
        <v>126</v>
      </c>
      <c r="F298" t="s">
        <v>53</v>
      </c>
      <c r="G298" s="60">
        <v>37198.566999999995</v>
      </c>
      <c r="H298" s="60">
        <v>36998.897999999994</v>
      </c>
      <c r="I298" s="60">
        <v>36848.696000000004</v>
      </c>
      <c r="J298" s="60">
        <v>36800.809000000001</v>
      </c>
      <c r="K298" s="60">
        <v>36778.241999999998</v>
      </c>
      <c r="L298" s="60">
        <v>36969.08</v>
      </c>
      <c r="M298" s="60">
        <v>37153.928000000007</v>
      </c>
      <c r="N298" s="60">
        <v>37474.916000000005</v>
      </c>
      <c r="O298" s="60">
        <v>37896.254000000008</v>
      </c>
      <c r="P298" s="60">
        <v>38211.095999999998</v>
      </c>
      <c r="Q298" s="60">
        <v>38664.492000000006</v>
      </c>
    </row>
    <row r="299" spans="1:17" x14ac:dyDescent="0.3">
      <c r="A299" t="s">
        <v>1242</v>
      </c>
      <c r="B299" t="s">
        <v>124</v>
      </c>
      <c r="C299" t="s">
        <v>517</v>
      </c>
      <c r="D299" t="s">
        <v>518</v>
      </c>
      <c r="E299" t="s">
        <v>126</v>
      </c>
      <c r="F299" t="s">
        <v>54</v>
      </c>
      <c r="G299" s="60">
        <v>37482.331000000006</v>
      </c>
      <c r="H299" s="60">
        <v>37202.457000000002</v>
      </c>
      <c r="I299" s="60">
        <v>36919.852000000006</v>
      </c>
      <c r="J299" s="60">
        <v>36823.695</v>
      </c>
      <c r="K299" s="60">
        <v>36772.856</v>
      </c>
      <c r="L299" s="60">
        <v>36879.339</v>
      </c>
      <c r="M299" s="60">
        <v>36981.373</v>
      </c>
      <c r="N299" s="60">
        <v>37125.68</v>
      </c>
      <c r="O299" s="60">
        <v>37386.286999999997</v>
      </c>
      <c r="P299" s="60">
        <v>37600.078000000001</v>
      </c>
      <c r="Q299" s="60">
        <v>37828.02199999999</v>
      </c>
    </row>
    <row r="300" spans="1:17" x14ac:dyDescent="0.3">
      <c r="A300" t="s">
        <v>1243</v>
      </c>
      <c r="B300" t="s">
        <v>35</v>
      </c>
      <c r="C300" t="s">
        <v>517</v>
      </c>
      <c r="D300" t="s">
        <v>518</v>
      </c>
      <c r="E300" t="s">
        <v>55</v>
      </c>
      <c r="F300" t="s">
        <v>53</v>
      </c>
      <c r="G300" s="60">
        <v>51430.068000000007</v>
      </c>
      <c r="H300" s="60">
        <v>52213.38</v>
      </c>
      <c r="I300" s="60">
        <v>52929.561999999998</v>
      </c>
      <c r="J300" s="60">
        <v>53653.198999999986</v>
      </c>
      <c r="K300" s="60">
        <v>54320.478000000003</v>
      </c>
      <c r="L300" s="60">
        <v>54954.042000000001</v>
      </c>
      <c r="M300" s="60">
        <v>55703.835999999996</v>
      </c>
      <c r="N300" s="60">
        <v>56301.011000000006</v>
      </c>
      <c r="O300" s="60">
        <v>56694.408000000003</v>
      </c>
      <c r="P300" s="60">
        <v>57189.385000000009</v>
      </c>
      <c r="Q300" s="60">
        <v>57541.331000000013</v>
      </c>
    </row>
    <row r="301" spans="1:17" x14ac:dyDescent="0.3">
      <c r="A301" t="s">
        <v>1244</v>
      </c>
      <c r="B301" t="s">
        <v>36</v>
      </c>
      <c r="C301" t="s">
        <v>517</v>
      </c>
      <c r="D301" t="s">
        <v>518</v>
      </c>
      <c r="E301" t="s">
        <v>55</v>
      </c>
      <c r="F301" t="s">
        <v>54</v>
      </c>
      <c r="G301" s="60">
        <v>52003.697999999989</v>
      </c>
      <c r="H301" s="60">
        <v>52768.927999999993</v>
      </c>
      <c r="I301" s="60">
        <v>53666.190999999992</v>
      </c>
      <c r="J301" s="60">
        <v>54450.296999999999</v>
      </c>
      <c r="K301" s="60">
        <v>55163.13700000001</v>
      </c>
      <c r="L301" s="60">
        <v>55835.044999999998</v>
      </c>
      <c r="M301" s="60">
        <v>56512.580999999998</v>
      </c>
      <c r="N301" s="60">
        <v>57200.702999999994</v>
      </c>
      <c r="O301" s="60">
        <v>57778.478000000003</v>
      </c>
      <c r="P301" s="60">
        <v>58362.668000000012</v>
      </c>
      <c r="Q301" s="60">
        <v>58821.236000000004</v>
      </c>
    </row>
    <row r="302" spans="1:17" x14ac:dyDescent="0.3">
      <c r="A302" t="s">
        <v>1245</v>
      </c>
      <c r="B302" t="s">
        <v>123</v>
      </c>
      <c r="C302" t="s">
        <v>519</v>
      </c>
      <c r="D302" t="s">
        <v>520</v>
      </c>
      <c r="E302" t="s">
        <v>126</v>
      </c>
      <c r="F302" t="s">
        <v>53</v>
      </c>
      <c r="G302" s="60">
        <v>52910.227999999996</v>
      </c>
      <c r="H302" s="60">
        <v>53645.427999999993</v>
      </c>
      <c r="I302" s="60">
        <v>54089.853999999999</v>
      </c>
      <c r="J302" s="60">
        <v>54500.837000000007</v>
      </c>
      <c r="K302" s="60">
        <v>54839.218000000001</v>
      </c>
      <c r="L302" s="60">
        <v>55199.244000000006</v>
      </c>
      <c r="M302" s="60">
        <v>55435.90800000001</v>
      </c>
      <c r="N302" s="60">
        <v>55730.758999999991</v>
      </c>
      <c r="O302" s="60">
        <v>55992.839000000007</v>
      </c>
      <c r="P302" s="60">
        <v>56158.249000000011</v>
      </c>
      <c r="Q302" s="60">
        <v>56363.837999999996</v>
      </c>
    </row>
    <row r="303" spans="1:17" x14ac:dyDescent="0.3">
      <c r="A303" t="s">
        <v>1246</v>
      </c>
      <c r="B303" t="s">
        <v>124</v>
      </c>
      <c r="C303" t="s">
        <v>519</v>
      </c>
      <c r="D303" t="s">
        <v>520</v>
      </c>
      <c r="E303" t="s">
        <v>126</v>
      </c>
      <c r="F303" t="s">
        <v>54</v>
      </c>
      <c r="G303" s="60">
        <v>50136.981</v>
      </c>
      <c r="H303" s="60">
        <v>50177.854999999996</v>
      </c>
      <c r="I303" s="60">
        <v>50152.393000000011</v>
      </c>
      <c r="J303" s="60">
        <v>50189.994000000006</v>
      </c>
      <c r="K303" s="60">
        <v>50108.568999999996</v>
      </c>
      <c r="L303" s="60">
        <v>50127.303</v>
      </c>
      <c r="M303" s="60">
        <v>49989.64</v>
      </c>
      <c r="N303" s="60">
        <v>49949.98</v>
      </c>
      <c r="O303" s="60">
        <v>49921.453000000009</v>
      </c>
      <c r="P303" s="60">
        <v>49964.496999999988</v>
      </c>
      <c r="Q303" s="60">
        <v>50032.213000000003</v>
      </c>
    </row>
    <row r="304" spans="1:17" x14ac:dyDescent="0.3">
      <c r="A304" t="s">
        <v>1247</v>
      </c>
      <c r="B304" t="s">
        <v>35</v>
      </c>
      <c r="C304" t="s">
        <v>519</v>
      </c>
      <c r="D304" t="s">
        <v>520</v>
      </c>
      <c r="E304" t="s">
        <v>55</v>
      </c>
      <c r="F304" t="s">
        <v>53</v>
      </c>
      <c r="G304" s="60">
        <v>53310.815999999992</v>
      </c>
      <c r="H304" s="60">
        <v>53709.320000000007</v>
      </c>
      <c r="I304" s="60">
        <v>54279.053</v>
      </c>
      <c r="J304" s="60">
        <v>54937.794999999998</v>
      </c>
      <c r="K304" s="60">
        <v>55461.861999999994</v>
      </c>
      <c r="L304" s="60">
        <v>55848.89</v>
      </c>
      <c r="M304" s="60">
        <v>56328.462999999996</v>
      </c>
      <c r="N304" s="60">
        <v>56817.044000000002</v>
      </c>
      <c r="O304" s="60">
        <v>57284.861999999986</v>
      </c>
      <c r="P304" s="60">
        <v>57781.148000000001</v>
      </c>
      <c r="Q304" s="60">
        <v>58311.600000000006</v>
      </c>
    </row>
    <row r="305" spans="1:17" x14ac:dyDescent="0.3">
      <c r="A305" t="s">
        <v>1248</v>
      </c>
      <c r="B305" t="s">
        <v>36</v>
      </c>
      <c r="C305" t="s">
        <v>519</v>
      </c>
      <c r="D305" t="s">
        <v>520</v>
      </c>
      <c r="E305" t="s">
        <v>55</v>
      </c>
      <c r="F305" t="s">
        <v>54</v>
      </c>
      <c r="G305" s="60">
        <v>52022.06</v>
      </c>
      <c r="H305" s="60">
        <v>52547.588000000003</v>
      </c>
      <c r="I305" s="60">
        <v>53074.259999999987</v>
      </c>
      <c r="J305" s="60">
        <v>53594.619999999995</v>
      </c>
      <c r="K305" s="60">
        <v>54010.268000000004</v>
      </c>
      <c r="L305" s="60">
        <v>54311.011999999995</v>
      </c>
      <c r="M305" s="60">
        <v>54688.397999999986</v>
      </c>
      <c r="N305" s="60">
        <v>55041.05799999999</v>
      </c>
      <c r="O305" s="60">
        <v>55466.414000000004</v>
      </c>
      <c r="P305" s="60">
        <v>55788.298000000003</v>
      </c>
      <c r="Q305" s="60">
        <v>56128.065999999999</v>
      </c>
    </row>
    <row r="306" spans="1:17" x14ac:dyDescent="0.3">
      <c r="A306" t="s">
        <v>1249</v>
      </c>
      <c r="B306" t="s">
        <v>123</v>
      </c>
      <c r="C306" t="s">
        <v>521</v>
      </c>
      <c r="D306" t="s">
        <v>522</v>
      </c>
      <c r="E306" t="s">
        <v>126</v>
      </c>
      <c r="F306" t="s">
        <v>53</v>
      </c>
      <c r="G306" s="60">
        <v>40313.073999999993</v>
      </c>
      <c r="H306" s="60">
        <v>40625.237000000008</v>
      </c>
      <c r="I306" s="60">
        <v>40987.686000000002</v>
      </c>
      <c r="J306" s="60">
        <v>41200.314999999995</v>
      </c>
      <c r="K306" s="60">
        <v>41271.415000000001</v>
      </c>
      <c r="L306" s="60">
        <v>41328.440999999999</v>
      </c>
      <c r="M306" s="60">
        <v>41348.235000000008</v>
      </c>
      <c r="N306" s="60">
        <v>41450.282999999989</v>
      </c>
      <c r="O306" s="60">
        <v>41748.149000000005</v>
      </c>
      <c r="P306" s="60">
        <v>42051.69400000001</v>
      </c>
      <c r="Q306" s="60">
        <v>42361.67</v>
      </c>
    </row>
    <row r="307" spans="1:17" x14ac:dyDescent="0.3">
      <c r="A307" t="s">
        <v>1250</v>
      </c>
      <c r="B307" t="s">
        <v>124</v>
      </c>
      <c r="C307" t="s">
        <v>521</v>
      </c>
      <c r="D307" t="s">
        <v>522</v>
      </c>
      <c r="E307" t="s">
        <v>126</v>
      </c>
      <c r="F307" t="s">
        <v>54</v>
      </c>
      <c r="G307" s="60">
        <v>36020.519</v>
      </c>
      <c r="H307" s="60">
        <v>36168.140000000007</v>
      </c>
      <c r="I307" s="60">
        <v>36194.705000000002</v>
      </c>
      <c r="J307" s="60">
        <v>36363.663</v>
      </c>
      <c r="K307" s="60">
        <v>36304.432999999997</v>
      </c>
      <c r="L307" s="60">
        <v>36156.445999999996</v>
      </c>
      <c r="M307" s="60">
        <v>36163.184000000001</v>
      </c>
      <c r="N307" s="60">
        <v>36137.774999999994</v>
      </c>
      <c r="O307" s="60">
        <v>36263.665000000001</v>
      </c>
      <c r="P307" s="60">
        <v>36497.958999999995</v>
      </c>
      <c r="Q307" s="60">
        <v>36678.227999999996</v>
      </c>
    </row>
    <row r="308" spans="1:17" x14ac:dyDescent="0.3">
      <c r="A308" t="s">
        <v>1251</v>
      </c>
      <c r="B308" t="s">
        <v>35</v>
      </c>
      <c r="C308" t="s">
        <v>521</v>
      </c>
      <c r="D308" t="s">
        <v>522</v>
      </c>
      <c r="E308" t="s">
        <v>55</v>
      </c>
      <c r="F308" t="s">
        <v>53</v>
      </c>
      <c r="G308" s="60">
        <v>36334.300999999999</v>
      </c>
      <c r="H308" s="60">
        <v>36557.818000000014</v>
      </c>
      <c r="I308" s="60">
        <v>36745.653000000006</v>
      </c>
      <c r="J308" s="60">
        <v>36975.388000000006</v>
      </c>
      <c r="K308" s="60">
        <v>37152.925999999992</v>
      </c>
      <c r="L308" s="60">
        <v>37480.178999999996</v>
      </c>
      <c r="M308" s="60">
        <v>37754.337</v>
      </c>
      <c r="N308" s="60">
        <v>37869.483</v>
      </c>
      <c r="O308" s="60">
        <v>37888.678</v>
      </c>
      <c r="P308" s="60">
        <v>37947.997999999992</v>
      </c>
      <c r="Q308" s="60">
        <v>37962.904000000002</v>
      </c>
    </row>
    <row r="309" spans="1:17" x14ac:dyDescent="0.3">
      <c r="A309" t="s">
        <v>1252</v>
      </c>
      <c r="B309" t="s">
        <v>36</v>
      </c>
      <c r="C309" t="s">
        <v>521</v>
      </c>
      <c r="D309" t="s">
        <v>522</v>
      </c>
      <c r="E309" t="s">
        <v>55</v>
      </c>
      <c r="F309" t="s">
        <v>54</v>
      </c>
      <c r="G309" s="60">
        <v>35435.038999999997</v>
      </c>
      <c r="H309" s="60">
        <v>35605.53</v>
      </c>
      <c r="I309" s="60">
        <v>35934.527999999998</v>
      </c>
      <c r="J309" s="60">
        <v>36244.276999999995</v>
      </c>
      <c r="K309" s="60">
        <v>36523.279000000002</v>
      </c>
      <c r="L309" s="60">
        <v>36827.297000000006</v>
      </c>
      <c r="M309" s="60">
        <v>37034.616999999998</v>
      </c>
      <c r="N309" s="60">
        <v>37298.175000000003</v>
      </c>
      <c r="O309" s="60">
        <v>37419.743000000009</v>
      </c>
      <c r="P309" s="60">
        <v>37481.188000000002</v>
      </c>
      <c r="Q309" s="60">
        <v>37596.491999999998</v>
      </c>
    </row>
    <row r="310" spans="1:17" x14ac:dyDescent="0.3">
      <c r="A310" t="s">
        <v>1253</v>
      </c>
      <c r="B310" t="s">
        <v>123</v>
      </c>
      <c r="C310" t="s">
        <v>523</v>
      </c>
      <c r="D310" t="s">
        <v>524</v>
      </c>
      <c r="E310" t="s">
        <v>126</v>
      </c>
      <c r="F310" t="s">
        <v>53</v>
      </c>
      <c r="G310" s="60">
        <v>50936.901999999987</v>
      </c>
      <c r="H310" s="60">
        <v>51338.478999999999</v>
      </c>
      <c r="I310" s="60">
        <v>51608.266000000003</v>
      </c>
      <c r="J310" s="60">
        <v>51883.655999999995</v>
      </c>
      <c r="K310" s="60">
        <v>51960.772000000004</v>
      </c>
      <c r="L310" s="60">
        <v>52027.611000000004</v>
      </c>
      <c r="M310" s="60">
        <v>52035.848000000005</v>
      </c>
      <c r="N310" s="60">
        <v>52297.983999999997</v>
      </c>
      <c r="O310" s="60">
        <v>52657.371999999996</v>
      </c>
      <c r="P310" s="60">
        <v>52979.202999999994</v>
      </c>
      <c r="Q310" s="60">
        <v>53461.158999999992</v>
      </c>
    </row>
    <row r="311" spans="1:17" x14ac:dyDescent="0.3">
      <c r="A311" t="s">
        <v>1254</v>
      </c>
      <c r="B311" t="s">
        <v>124</v>
      </c>
      <c r="C311" t="s">
        <v>523</v>
      </c>
      <c r="D311" t="s">
        <v>524</v>
      </c>
      <c r="E311" t="s">
        <v>126</v>
      </c>
      <c r="F311" t="s">
        <v>54</v>
      </c>
      <c r="G311" s="60">
        <v>46511.566999999995</v>
      </c>
      <c r="H311" s="60">
        <v>46476.525000000001</v>
      </c>
      <c r="I311" s="60">
        <v>46373.409000000007</v>
      </c>
      <c r="J311" s="60">
        <v>46251.505999999994</v>
      </c>
      <c r="K311" s="60">
        <v>46056.56900000001</v>
      </c>
      <c r="L311" s="60">
        <v>45996.038000000008</v>
      </c>
      <c r="M311" s="60">
        <v>45838.867000000006</v>
      </c>
      <c r="N311" s="60">
        <v>45777.796999999991</v>
      </c>
      <c r="O311" s="60">
        <v>45906.191000000006</v>
      </c>
      <c r="P311" s="60">
        <v>46095.812000000005</v>
      </c>
      <c r="Q311" s="60">
        <v>46442.743999999992</v>
      </c>
    </row>
    <row r="312" spans="1:17" x14ac:dyDescent="0.3">
      <c r="A312" t="s">
        <v>1255</v>
      </c>
      <c r="B312" t="s">
        <v>35</v>
      </c>
      <c r="C312" t="s">
        <v>523</v>
      </c>
      <c r="D312" t="s">
        <v>524</v>
      </c>
      <c r="E312" t="s">
        <v>55</v>
      </c>
      <c r="F312" t="s">
        <v>53</v>
      </c>
      <c r="G312" s="60">
        <v>41288.645000000004</v>
      </c>
      <c r="H312" s="60">
        <v>41727.408999999992</v>
      </c>
      <c r="I312" s="60">
        <v>42157.112000000001</v>
      </c>
      <c r="J312" s="60">
        <v>42602.25499999999</v>
      </c>
      <c r="K312" s="60">
        <v>42942.012000000002</v>
      </c>
      <c r="L312" s="60">
        <v>43310.830999999984</v>
      </c>
      <c r="M312" s="60">
        <v>43670.942999999992</v>
      </c>
      <c r="N312" s="60">
        <v>43871.785000000003</v>
      </c>
      <c r="O312" s="60">
        <v>44050.44400000001</v>
      </c>
      <c r="P312" s="60">
        <v>44261.134999999995</v>
      </c>
      <c r="Q312" s="60">
        <v>44501.516999999993</v>
      </c>
    </row>
    <row r="313" spans="1:17" x14ac:dyDescent="0.3">
      <c r="A313" t="s">
        <v>1256</v>
      </c>
      <c r="B313" t="s">
        <v>36</v>
      </c>
      <c r="C313" t="s">
        <v>523</v>
      </c>
      <c r="D313" t="s">
        <v>524</v>
      </c>
      <c r="E313" t="s">
        <v>55</v>
      </c>
      <c r="F313" t="s">
        <v>54</v>
      </c>
      <c r="G313" s="60">
        <v>38855.712999999989</v>
      </c>
      <c r="H313" s="60">
        <v>39249.042999999998</v>
      </c>
      <c r="I313" s="60">
        <v>39633.72800000001</v>
      </c>
      <c r="J313" s="60">
        <v>40051.160000000003</v>
      </c>
      <c r="K313" s="60">
        <v>40398.883000000002</v>
      </c>
      <c r="L313" s="60">
        <v>40598.397000000004</v>
      </c>
      <c r="M313" s="60">
        <v>40916.218000000008</v>
      </c>
      <c r="N313" s="60">
        <v>41260.171999999999</v>
      </c>
      <c r="O313" s="60">
        <v>41463.400999999998</v>
      </c>
      <c r="P313" s="60">
        <v>41617.933999999994</v>
      </c>
      <c r="Q313" s="60">
        <v>41810.097999999998</v>
      </c>
    </row>
    <row r="314" spans="1:17" x14ac:dyDescent="0.3">
      <c r="A314" t="s">
        <v>1257</v>
      </c>
      <c r="B314" t="s">
        <v>123</v>
      </c>
      <c r="C314" t="s">
        <v>525</v>
      </c>
      <c r="D314" t="s">
        <v>526</v>
      </c>
      <c r="E314" t="s">
        <v>126</v>
      </c>
      <c r="F314" t="s">
        <v>53</v>
      </c>
      <c r="G314" s="60">
        <v>15890.270999999999</v>
      </c>
      <c r="H314" s="60">
        <v>15686.536999999998</v>
      </c>
      <c r="I314" s="60">
        <v>15558.343000000003</v>
      </c>
      <c r="J314" s="60">
        <v>15521.491</v>
      </c>
      <c r="K314" s="60">
        <v>15467.071999999998</v>
      </c>
      <c r="L314" s="60">
        <v>15455.823</v>
      </c>
      <c r="M314" s="60">
        <v>15471.129000000001</v>
      </c>
      <c r="N314" s="60">
        <v>15465.689999999999</v>
      </c>
      <c r="O314" s="60">
        <v>15465.621999999999</v>
      </c>
      <c r="P314" s="60">
        <v>15410.869000000001</v>
      </c>
      <c r="Q314" s="60">
        <v>15426.037999999999</v>
      </c>
    </row>
    <row r="315" spans="1:17" x14ac:dyDescent="0.3">
      <c r="A315" t="s">
        <v>1258</v>
      </c>
      <c r="B315" t="s">
        <v>124</v>
      </c>
      <c r="C315" t="s">
        <v>525</v>
      </c>
      <c r="D315" t="s">
        <v>526</v>
      </c>
      <c r="E315" t="s">
        <v>126</v>
      </c>
      <c r="F315" t="s">
        <v>54</v>
      </c>
      <c r="G315" s="60">
        <v>14879.995999999999</v>
      </c>
      <c r="H315" s="60">
        <v>14730.024999999998</v>
      </c>
      <c r="I315" s="60">
        <v>14612.293999999998</v>
      </c>
      <c r="J315" s="60">
        <v>14506.914000000001</v>
      </c>
      <c r="K315" s="60">
        <v>14450.145999999999</v>
      </c>
      <c r="L315" s="60">
        <v>14408.220000000001</v>
      </c>
      <c r="M315" s="60">
        <v>14336.956000000004</v>
      </c>
      <c r="N315" s="60">
        <v>14258.583000000001</v>
      </c>
      <c r="O315" s="60">
        <v>14181.791999999999</v>
      </c>
      <c r="P315" s="60">
        <v>14194.912000000002</v>
      </c>
      <c r="Q315" s="60">
        <v>14164.762000000002</v>
      </c>
    </row>
    <row r="316" spans="1:17" x14ac:dyDescent="0.3">
      <c r="A316" t="s">
        <v>1259</v>
      </c>
      <c r="B316" t="s">
        <v>35</v>
      </c>
      <c r="C316" t="s">
        <v>525</v>
      </c>
      <c r="D316" t="s">
        <v>526</v>
      </c>
      <c r="E316" t="s">
        <v>55</v>
      </c>
      <c r="F316" t="s">
        <v>53</v>
      </c>
      <c r="G316" s="60">
        <v>26503.905999999999</v>
      </c>
      <c r="H316" s="60">
        <v>26468.658000000003</v>
      </c>
      <c r="I316" s="60">
        <v>26474.137000000002</v>
      </c>
      <c r="J316" s="60">
        <v>26433.682000000001</v>
      </c>
      <c r="K316" s="60">
        <v>26431.782999999999</v>
      </c>
      <c r="L316" s="60">
        <v>26420.796999999999</v>
      </c>
      <c r="M316" s="60">
        <v>26388.998999999996</v>
      </c>
      <c r="N316" s="60">
        <v>26394.684000000001</v>
      </c>
      <c r="O316" s="60">
        <v>26410.906000000006</v>
      </c>
      <c r="P316" s="60">
        <v>26388.730000000003</v>
      </c>
      <c r="Q316" s="60">
        <v>26320.933000000001</v>
      </c>
    </row>
    <row r="317" spans="1:17" x14ac:dyDescent="0.3">
      <c r="A317" t="s">
        <v>1260</v>
      </c>
      <c r="B317" t="s">
        <v>36</v>
      </c>
      <c r="C317" t="s">
        <v>525</v>
      </c>
      <c r="D317" t="s">
        <v>526</v>
      </c>
      <c r="E317" t="s">
        <v>55</v>
      </c>
      <c r="F317" t="s">
        <v>54</v>
      </c>
      <c r="G317" s="60">
        <v>28247.451000000001</v>
      </c>
      <c r="H317" s="60">
        <v>28206.534999999996</v>
      </c>
      <c r="I317" s="60">
        <v>28185.831000000002</v>
      </c>
      <c r="J317" s="60">
        <v>28129.026999999995</v>
      </c>
      <c r="K317" s="60">
        <v>28087.411999999997</v>
      </c>
      <c r="L317" s="60">
        <v>28069.708000000002</v>
      </c>
      <c r="M317" s="60">
        <v>28131.59</v>
      </c>
      <c r="N317" s="60">
        <v>28102.252999999997</v>
      </c>
      <c r="O317" s="60">
        <v>28109.117000000002</v>
      </c>
      <c r="P317" s="60">
        <v>28126.322000000004</v>
      </c>
      <c r="Q317" s="60">
        <v>28107.415000000005</v>
      </c>
    </row>
    <row r="318" spans="1:17" x14ac:dyDescent="0.3">
      <c r="A318" t="s">
        <v>1261</v>
      </c>
      <c r="B318" t="s">
        <v>123</v>
      </c>
      <c r="C318" t="s">
        <v>527</v>
      </c>
      <c r="D318" t="s">
        <v>528</v>
      </c>
      <c r="E318" t="s">
        <v>126</v>
      </c>
      <c r="F318" t="s">
        <v>53</v>
      </c>
      <c r="G318" s="60">
        <v>70871.353999999992</v>
      </c>
      <c r="H318" s="60">
        <v>70773.778999999995</v>
      </c>
      <c r="I318" s="60">
        <v>70760.537999999986</v>
      </c>
      <c r="J318" s="60">
        <v>70741.174999999988</v>
      </c>
      <c r="K318" s="60">
        <v>70686.706000000006</v>
      </c>
      <c r="L318" s="60">
        <v>70841.371999999988</v>
      </c>
      <c r="M318" s="60">
        <v>70963.949999999983</v>
      </c>
      <c r="N318" s="60">
        <v>71179.788000000015</v>
      </c>
      <c r="O318" s="60">
        <v>71632.757999999987</v>
      </c>
      <c r="P318" s="60">
        <v>72102.338000000003</v>
      </c>
      <c r="Q318" s="60">
        <v>72626.58</v>
      </c>
    </row>
    <row r="319" spans="1:17" x14ac:dyDescent="0.3">
      <c r="A319" t="s">
        <v>1262</v>
      </c>
      <c r="B319" t="s">
        <v>124</v>
      </c>
      <c r="C319" t="s">
        <v>527</v>
      </c>
      <c r="D319" t="s">
        <v>528</v>
      </c>
      <c r="E319" t="s">
        <v>126</v>
      </c>
      <c r="F319" t="s">
        <v>54</v>
      </c>
      <c r="G319" s="60">
        <v>69945.235000000001</v>
      </c>
      <c r="H319" s="60">
        <v>69894.126000000004</v>
      </c>
      <c r="I319" s="60">
        <v>69934.553000000014</v>
      </c>
      <c r="J319" s="60">
        <v>69951.991000000009</v>
      </c>
      <c r="K319" s="60">
        <v>70091.914000000004</v>
      </c>
      <c r="L319" s="60">
        <v>70375.738999999987</v>
      </c>
      <c r="M319" s="60">
        <v>70449.074999999997</v>
      </c>
      <c r="N319" s="60">
        <v>70656.48599999999</v>
      </c>
      <c r="O319" s="60">
        <v>70935.232999999993</v>
      </c>
      <c r="P319" s="60">
        <v>71313.964000000007</v>
      </c>
      <c r="Q319" s="60">
        <v>71726.959999999992</v>
      </c>
    </row>
    <row r="320" spans="1:17" x14ac:dyDescent="0.3">
      <c r="A320" t="s">
        <v>1263</v>
      </c>
      <c r="B320" t="s">
        <v>35</v>
      </c>
      <c r="C320" t="s">
        <v>527</v>
      </c>
      <c r="D320" t="s">
        <v>528</v>
      </c>
      <c r="E320" t="s">
        <v>55</v>
      </c>
      <c r="F320" t="s">
        <v>53</v>
      </c>
      <c r="G320" s="60">
        <v>100090.423</v>
      </c>
      <c r="H320" s="60">
        <v>99798.978000000017</v>
      </c>
      <c r="I320" s="60">
        <v>99491.262999999977</v>
      </c>
      <c r="J320" s="60">
        <v>99307.473999999987</v>
      </c>
      <c r="K320" s="60">
        <v>99215.792999999991</v>
      </c>
      <c r="L320" s="60">
        <v>98995.396999999983</v>
      </c>
      <c r="M320" s="60">
        <v>98822.893000000011</v>
      </c>
      <c r="N320" s="60">
        <v>98719.980999999971</v>
      </c>
      <c r="O320" s="60">
        <v>98208.609999999986</v>
      </c>
      <c r="P320" s="60">
        <v>97867.928999999989</v>
      </c>
      <c r="Q320" s="60">
        <v>97507.894000000015</v>
      </c>
    </row>
    <row r="321" spans="1:17" x14ac:dyDescent="0.3">
      <c r="A321" t="s">
        <v>1264</v>
      </c>
      <c r="B321" t="s">
        <v>36</v>
      </c>
      <c r="C321" t="s">
        <v>527</v>
      </c>
      <c r="D321" t="s">
        <v>528</v>
      </c>
      <c r="E321" t="s">
        <v>55</v>
      </c>
      <c r="F321" t="s">
        <v>54</v>
      </c>
      <c r="G321" s="60">
        <v>104110.192</v>
      </c>
      <c r="H321" s="60">
        <v>103799.38500000001</v>
      </c>
      <c r="I321" s="60">
        <v>103630.36200000001</v>
      </c>
      <c r="J321" s="60">
        <v>103549.992</v>
      </c>
      <c r="K321" s="60">
        <v>103366.73599999999</v>
      </c>
      <c r="L321" s="60">
        <v>103140.60600000001</v>
      </c>
      <c r="M321" s="60">
        <v>103099.693</v>
      </c>
      <c r="N321" s="60">
        <v>102944.27799999999</v>
      </c>
      <c r="O321" s="60">
        <v>102594.96999999996</v>
      </c>
      <c r="P321" s="60">
        <v>102199.07099999998</v>
      </c>
      <c r="Q321" s="60">
        <v>101750.41299999999</v>
      </c>
    </row>
    <row r="322" spans="1:17" x14ac:dyDescent="0.3">
      <c r="A322" t="s">
        <v>1265</v>
      </c>
      <c r="B322" t="s">
        <v>123</v>
      </c>
      <c r="C322" t="s">
        <v>529</v>
      </c>
      <c r="D322" t="s">
        <v>530</v>
      </c>
      <c r="E322" t="s">
        <v>126</v>
      </c>
      <c r="F322" t="s">
        <v>53</v>
      </c>
      <c r="G322" s="60">
        <v>43395.511000000006</v>
      </c>
      <c r="H322" s="60">
        <v>42969.777000000002</v>
      </c>
      <c r="I322" s="60">
        <v>42790.093000000008</v>
      </c>
      <c r="J322" s="60">
        <v>42748.435000000019</v>
      </c>
      <c r="K322" s="60">
        <v>42703.569999999992</v>
      </c>
      <c r="L322" s="60">
        <v>42881.756999999998</v>
      </c>
      <c r="M322" s="60">
        <v>42976.976999999999</v>
      </c>
      <c r="N322" s="60">
        <v>43210.493999999992</v>
      </c>
      <c r="O322" s="60">
        <v>43404.063000000002</v>
      </c>
      <c r="P322" s="60">
        <v>43392.994999999995</v>
      </c>
      <c r="Q322" s="60">
        <v>43429.645999999986</v>
      </c>
    </row>
    <row r="323" spans="1:17" x14ac:dyDescent="0.3">
      <c r="A323" t="s">
        <v>1266</v>
      </c>
      <c r="B323" t="s">
        <v>124</v>
      </c>
      <c r="C323" t="s">
        <v>529</v>
      </c>
      <c r="D323" t="s">
        <v>530</v>
      </c>
      <c r="E323" t="s">
        <v>126</v>
      </c>
      <c r="F323" t="s">
        <v>54</v>
      </c>
      <c r="G323" s="60">
        <v>42768.792999999998</v>
      </c>
      <c r="H323" s="60">
        <v>42349.687000000005</v>
      </c>
      <c r="I323" s="60">
        <v>41975.108000000007</v>
      </c>
      <c r="J323" s="60">
        <v>41875.565000000002</v>
      </c>
      <c r="K323" s="60">
        <v>41782.803000000007</v>
      </c>
      <c r="L323" s="60">
        <v>41702.717999999993</v>
      </c>
      <c r="M323" s="60">
        <v>41611.746000000006</v>
      </c>
      <c r="N323" s="60">
        <v>41562.896999999997</v>
      </c>
      <c r="O323" s="60">
        <v>41610.512000000002</v>
      </c>
      <c r="P323" s="60">
        <v>41455.993000000002</v>
      </c>
      <c r="Q323" s="60">
        <v>41500.690999999999</v>
      </c>
    </row>
    <row r="324" spans="1:17" x14ac:dyDescent="0.3">
      <c r="A324" t="s">
        <v>1267</v>
      </c>
      <c r="B324" t="s">
        <v>35</v>
      </c>
      <c r="C324" t="s">
        <v>529</v>
      </c>
      <c r="D324" t="s">
        <v>530</v>
      </c>
      <c r="E324" t="s">
        <v>55</v>
      </c>
      <c r="F324" t="s">
        <v>53</v>
      </c>
      <c r="G324" s="60">
        <v>75326.697</v>
      </c>
      <c r="H324" s="60">
        <v>75143.873000000007</v>
      </c>
      <c r="I324" s="60">
        <v>74864.611000000019</v>
      </c>
      <c r="J324" s="60">
        <v>74660.89899999999</v>
      </c>
      <c r="K324" s="60">
        <v>74474.118999999992</v>
      </c>
      <c r="L324" s="60">
        <v>74321.057000000001</v>
      </c>
      <c r="M324" s="60">
        <v>74207.357999999993</v>
      </c>
      <c r="N324" s="60">
        <v>74045.797999999995</v>
      </c>
      <c r="O324" s="60">
        <v>73831.280999999988</v>
      </c>
      <c r="P324" s="60">
        <v>73633.141000000003</v>
      </c>
      <c r="Q324" s="60">
        <v>73349.622000000003</v>
      </c>
    </row>
    <row r="325" spans="1:17" x14ac:dyDescent="0.3">
      <c r="A325" t="s">
        <v>1268</v>
      </c>
      <c r="B325" t="s">
        <v>36</v>
      </c>
      <c r="C325" t="s">
        <v>529</v>
      </c>
      <c r="D325" t="s">
        <v>530</v>
      </c>
      <c r="E325" t="s">
        <v>55</v>
      </c>
      <c r="F325" t="s">
        <v>54</v>
      </c>
      <c r="G325" s="60">
        <v>78495.426999999996</v>
      </c>
      <c r="H325" s="60">
        <v>78398.644</v>
      </c>
      <c r="I325" s="60">
        <v>78319.219000000012</v>
      </c>
      <c r="J325" s="60">
        <v>78347.226999999999</v>
      </c>
      <c r="K325" s="60">
        <v>78344.493999999977</v>
      </c>
      <c r="L325" s="60">
        <v>78383.856</v>
      </c>
      <c r="M325" s="60">
        <v>78487.311999999991</v>
      </c>
      <c r="N325" s="60">
        <v>78503.974000000002</v>
      </c>
      <c r="O325" s="60">
        <v>78355.27499999998</v>
      </c>
      <c r="P325" s="60">
        <v>78262.165999999997</v>
      </c>
      <c r="Q325" s="60">
        <v>78046.366000000009</v>
      </c>
    </row>
    <row r="326" spans="1:17" x14ac:dyDescent="0.3">
      <c r="A326" t="s">
        <v>1269</v>
      </c>
      <c r="B326" t="s">
        <v>123</v>
      </c>
      <c r="C326" t="s">
        <v>531</v>
      </c>
      <c r="D326" t="s">
        <v>532</v>
      </c>
      <c r="E326" t="s">
        <v>126</v>
      </c>
      <c r="F326" t="s">
        <v>53</v>
      </c>
      <c r="G326" s="60">
        <v>41689.885999999999</v>
      </c>
      <c r="H326" s="60">
        <v>41441.505999999994</v>
      </c>
      <c r="I326" s="60">
        <v>41183.407999999996</v>
      </c>
      <c r="J326" s="60">
        <v>41126.462999999996</v>
      </c>
      <c r="K326" s="60">
        <v>41083.236999999994</v>
      </c>
      <c r="L326" s="60">
        <v>41149.009999999995</v>
      </c>
      <c r="M326" s="60">
        <v>41186.156999999992</v>
      </c>
      <c r="N326" s="60">
        <v>41257.162999999993</v>
      </c>
      <c r="O326" s="60">
        <v>41335.603999999999</v>
      </c>
      <c r="P326" s="60">
        <v>41298.78899999999</v>
      </c>
      <c r="Q326" s="60">
        <v>41356.309000000001</v>
      </c>
    </row>
    <row r="327" spans="1:17" x14ac:dyDescent="0.3">
      <c r="A327" t="s">
        <v>1270</v>
      </c>
      <c r="B327" t="s">
        <v>124</v>
      </c>
      <c r="C327" t="s">
        <v>531</v>
      </c>
      <c r="D327" t="s">
        <v>532</v>
      </c>
      <c r="E327" t="s">
        <v>126</v>
      </c>
      <c r="F327" t="s">
        <v>54</v>
      </c>
      <c r="G327" s="60">
        <v>42344.952999999994</v>
      </c>
      <c r="H327" s="60">
        <v>41971.075000000004</v>
      </c>
      <c r="I327" s="60">
        <v>41723.567000000003</v>
      </c>
      <c r="J327" s="60">
        <v>41570.801999999996</v>
      </c>
      <c r="K327" s="60">
        <v>41367.133000000002</v>
      </c>
      <c r="L327" s="60">
        <v>41261.774999999994</v>
      </c>
      <c r="M327" s="60">
        <v>41140.790999999997</v>
      </c>
      <c r="N327" s="60">
        <v>41178.379999999997</v>
      </c>
      <c r="O327" s="60">
        <v>41107.629000000001</v>
      </c>
      <c r="P327" s="60">
        <v>41045.929999999993</v>
      </c>
      <c r="Q327" s="60">
        <v>41076.750999999997</v>
      </c>
    </row>
    <row r="328" spans="1:17" x14ac:dyDescent="0.3">
      <c r="A328" t="s">
        <v>1271</v>
      </c>
      <c r="B328" t="s">
        <v>35</v>
      </c>
      <c r="C328" t="s">
        <v>531</v>
      </c>
      <c r="D328" t="s">
        <v>532</v>
      </c>
      <c r="E328" t="s">
        <v>55</v>
      </c>
      <c r="F328" t="s">
        <v>53</v>
      </c>
      <c r="G328" s="60">
        <v>64913.707999999999</v>
      </c>
      <c r="H328" s="60">
        <v>64545.981</v>
      </c>
      <c r="I328" s="60">
        <v>64201.514999999992</v>
      </c>
      <c r="J328" s="60">
        <v>63942.936000000009</v>
      </c>
      <c r="K328" s="60">
        <v>63620.737000000001</v>
      </c>
      <c r="L328" s="60">
        <v>63255.822</v>
      </c>
      <c r="M328" s="60">
        <v>63144.962999999989</v>
      </c>
      <c r="N328" s="60">
        <v>62874.367000000006</v>
      </c>
      <c r="O328" s="60">
        <v>62516.791999999994</v>
      </c>
      <c r="P328" s="60">
        <v>62223.895999999993</v>
      </c>
      <c r="Q328" s="60">
        <v>61926.373</v>
      </c>
    </row>
    <row r="329" spans="1:17" x14ac:dyDescent="0.3">
      <c r="A329" t="s">
        <v>1272</v>
      </c>
      <c r="B329" t="s">
        <v>36</v>
      </c>
      <c r="C329" t="s">
        <v>531</v>
      </c>
      <c r="D329" t="s">
        <v>532</v>
      </c>
      <c r="E329" t="s">
        <v>55</v>
      </c>
      <c r="F329" t="s">
        <v>54</v>
      </c>
      <c r="G329" s="60">
        <v>68186.556999999986</v>
      </c>
      <c r="H329" s="60">
        <v>68123.65800000001</v>
      </c>
      <c r="I329" s="60">
        <v>67999.883999999976</v>
      </c>
      <c r="J329" s="60">
        <v>67960.494000000006</v>
      </c>
      <c r="K329" s="60">
        <v>67966.048999999999</v>
      </c>
      <c r="L329" s="60">
        <v>67894.952000000005</v>
      </c>
      <c r="M329" s="60">
        <v>67872.861000000004</v>
      </c>
      <c r="N329" s="60">
        <v>67742.066999999995</v>
      </c>
      <c r="O329" s="60">
        <v>67443.234000000011</v>
      </c>
      <c r="P329" s="60">
        <v>67238.617000000013</v>
      </c>
      <c r="Q329" s="60">
        <v>66965.851999999999</v>
      </c>
    </row>
    <row r="330" spans="1:17" x14ac:dyDescent="0.3">
      <c r="A330" t="s">
        <v>1273</v>
      </c>
      <c r="B330" t="s">
        <v>123</v>
      </c>
      <c r="C330" t="s">
        <v>533</v>
      </c>
      <c r="D330" t="s">
        <v>534</v>
      </c>
      <c r="E330" t="s">
        <v>126</v>
      </c>
      <c r="F330" t="s">
        <v>53</v>
      </c>
      <c r="G330" s="60">
        <v>38586.157999999989</v>
      </c>
      <c r="H330" s="60">
        <v>38236.817999999999</v>
      </c>
      <c r="I330" s="60">
        <v>38065.036999999997</v>
      </c>
      <c r="J330" s="60">
        <v>37964.377</v>
      </c>
      <c r="K330" s="60">
        <v>37915.576000000001</v>
      </c>
      <c r="L330" s="60">
        <v>37922.976000000002</v>
      </c>
      <c r="M330" s="60">
        <v>37924.377000000008</v>
      </c>
      <c r="N330" s="60">
        <v>37802.364999999998</v>
      </c>
      <c r="O330" s="60">
        <v>37789.729999999996</v>
      </c>
      <c r="P330" s="60">
        <v>37737.05999999999</v>
      </c>
      <c r="Q330" s="60">
        <v>37627.466</v>
      </c>
    </row>
    <row r="331" spans="1:17" x14ac:dyDescent="0.3">
      <c r="A331" t="s">
        <v>1274</v>
      </c>
      <c r="B331" t="s">
        <v>124</v>
      </c>
      <c r="C331" t="s">
        <v>533</v>
      </c>
      <c r="D331" t="s">
        <v>534</v>
      </c>
      <c r="E331" t="s">
        <v>126</v>
      </c>
      <c r="F331" t="s">
        <v>54</v>
      </c>
      <c r="G331" s="60">
        <v>34823.429000000004</v>
      </c>
      <c r="H331" s="60">
        <v>34470.655999999995</v>
      </c>
      <c r="I331" s="60">
        <v>34241.287999999993</v>
      </c>
      <c r="J331" s="60">
        <v>34080.718000000001</v>
      </c>
      <c r="K331" s="60">
        <v>33929.699000000001</v>
      </c>
      <c r="L331" s="60">
        <v>33845.379000000001</v>
      </c>
      <c r="M331" s="60">
        <v>33740.27900000001</v>
      </c>
      <c r="N331" s="60">
        <v>33776.726000000002</v>
      </c>
      <c r="O331" s="60">
        <v>33520.309000000001</v>
      </c>
      <c r="P331" s="60">
        <v>33443.957999999999</v>
      </c>
      <c r="Q331" s="60">
        <v>33327.786999999997</v>
      </c>
    </row>
    <row r="332" spans="1:17" x14ac:dyDescent="0.3">
      <c r="A332" t="s">
        <v>1275</v>
      </c>
      <c r="B332" t="s">
        <v>35</v>
      </c>
      <c r="C332" t="s">
        <v>533</v>
      </c>
      <c r="D332" t="s">
        <v>534</v>
      </c>
      <c r="E332" t="s">
        <v>55</v>
      </c>
      <c r="F332" t="s">
        <v>53</v>
      </c>
      <c r="G332" s="60">
        <v>61829.209999999992</v>
      </c>
      <c r="H332" s="60">
        <v>61830.336000000025</v>
      </c>
      <c r="I332" s="60">
        <v>61815.43</v>
      </c>
      <c r="J332" s="60">
        <v>61681.174000000006</v>
      </c>
      <c r="K332" s="60">
        <v>61687.481000000007</v>
      </c>
      <c r="L332" s="60">
        <v>61615.591999999997</v>
      </c>
      <c r="M332" s="60">
        <v>61632.882000000012</v>
      </c>
      <c r="N332" s="60">
        <v>61743.579000000005</v>
      </c>
      <c r="O332" s="60">
        <v>61757.031999999999</v>
      </c>
      <c r="P332" s="60">
        <v>61805.686999999998</v>
      </c>
      <c r="Q332" s="60">
        <v>61860.179000000004</v>
      </c>
    </row>
    <row r="333" spans="1:17" x14ac:dyDescent="0.3">
      <c r="A333" t="s">
        <v>1276</v>
      </c>
      <c r="B333" t="s">
        <v>36</v>
      </c>
      <c r="C333" t="s">
        <v>533</v>
      </c>
      <c r="D333" t="s">
        <v>534</v>
      </c>
      <c r="E333" t="s">
        <v>55</v>
      </c>
      <c r="F333" t="s">
        <v>54</v>
      </c>
      <c r="G333" s="60">
        <v>62837.157000000007</v>
      </c>
      <c r="H333" s="60">
        <v>62847.80999999999</v>
      </c>
      <c r="I333" s="60">
        <v>62862.775000000009</v>
      </c>
      <c r="J333" s="60">
        <v>62873.46</v>
      </c>
      <c r="K333" s="60">
        <v>62790.50499999999</v>
      </c>
      <c r="L333" s="60">
        <v>62712.973000000013</v>
      </c>
      <c r="M333" s="60">
        <v>62758.061000000009</v>
      </c>
      <c r="N333" s="60">
        <v>62758.308000000005</v>
      </c>
      <c r="O333" s="60">
        <v>62878.222999999998</v>
      </c>
      <c r="P333" s="60">
        <v>62801.917999999998</v>
      </c>
      <c r="Q333" s="60">
        <v>62744.189000000013</v>
      </c>
    </row>
    <row r="334" spans="1:17" x14ac:dyDescent="0.3">
      <c r="A334" t="s">
        <v>1277</v>
      </c>
      <c r="B334" t="s">
        <v>123</v>
      </c>
      <c r="C334" t="s">
        <v>535</v>
      </c>
      <c r="D334" t="s">
        <v>536</v>
      </c>
      <c r="E334" t="s">
        <v>126</v>
      </c>
      <c r="F334" t="s">
        <v>53</v>
      </c>
      <c r="G334" s="60">
        <v>64961.347000000009</v>
      </c>
      <c r="H334" s="60">
        <v>65015.235999999997</v>
      </c>
      <c r="I334" s="60">
        <v>65080.576000000008</v>
      </c>
      <c r="J334" s="60">
        <v>65425.832000000002</v>
      </c>
      <c r="K334" s="60">
        <v>65781.279999999999</v>
      </c>
      <c r="L334" s="60">
        <v>66270.146999999997</v>
      </c>
      <c r="M334" s="60">
        <v>66801.194000000003</v>
      </c>
      <c r="N334" s="60">
        <v>67179.83</v>
      </c>
      <c r="O334" s="60">
        <v>67790.359999999986</v>
      </c>
      <c r="P334" s="60">
        <v>68280.264999999985</v>
      </c>
      <c r="Q334" s="60">
        <v>68964.128000000012</v>
      </c>
    </row>
    <row r="335" spans="1:17" x14ac:dyDescent="0.3">
      <c r="A335" t="s">
        <v>1278</v>
      </c>
      <c r="B335" t="s">
        <v>124</v>
      </c>
      <c r="C335" t="s">
        <v>535</v>
      </c>
      <c r="D335" t="s">
        <v>536</v>
      </c>
      <c r="E335" t="s">
        <v>126</v>
      </c>
      <c r="F335" t="s">
        <v>54</v>
      </c>
      <c r="G335" s="60">
        <v>63483.901000000005</v>
      </c>
      <c r="H335" s="60">
        <v>63592.188000000016</v>
      </c>
      <c r="I335" s="60">
        <v>63558.667999999998</v>
      </c>
      <c r="J335" s="60">
        <v>63720.744000000006</v>
      </c>
      <c r="K335" s="60">
        <v>63895.912999999993</v>
      </c>
      <c r="L335" s="60">
        <v>64092.920000000013</v>
      </c>
      <c r="M335" s="60">
        <v>64323.316999999995</v>
      </c>
      <c r="N335" s="60">
        <v>64645.966</v>
      </c>
      <c r="O335" s="60">
        <v>64999.501000000004</v>
      </c>
      <c r="P335" s="60">
        <v>65222.925000000003</v>
      </c>
      <c r="Q335" s="60">
        <v>65714.35500000001</v>
      </c>
    </row>
    <row r="336" spans="1:17" x14ac:dyDescent="0.3">
      <c r="A336" t="s">
        <v>1279</v>
      </c>
      <c r="B336" t="s">
        <v>35</v>
      </c>
      <c r="C336" t="s">
        <v>535</v>
      </c>
      <c r="D336" t="s">
        <v>536</v>
      </c>
      <c r="E336" t="s">
        <v>55</v>
      </c>
      <c r="F336" t="s">
        <v>53</v>
      </c>
      <c r="G336" s="60">
        <v>103760.99799999999</v>
      </c>
      <c r="H336" s="60">
        <v>103698.47600000002</v>
      </c>
      <c r="I336" s="60">
        <v>103876.996</v>
      </c>
      <c r="J336" s="60">
        <v>103899.21799999999</v>
      </c>
      <c r="K336" s="60">
        <v>103920.329</v>
      </c>
      <c r="L336" s="60">
        <v>103914.06200000001</v>
      </c>
      <c r="M336" s="60">
        <v>104080.32499999998</v>
      </c>
      <c r="N336" s="60">
        <v>104253.41499999999</v>
      </c>
      <c r="O336" s="60">
        <v>104230.027</v>
      </c>
      <c r="P336" s="60">
        <v>104284.98300000001</v>
      </c>
      <c r="Q336" s="60">
        <v>104271.645</v>
      </c>
    </row>
    <row r="337" spans="1:17" x14ac:dyDescent="0.3">
      <c r="A337" t="s">
        <v>1280</v>
      </c>
      <c r="B337" t="s">
        <v>36</v>
      </c>
      <c r="C337" t="s">
        <v>535</v>
      </c>
      <c r="D337" t="s">
        <v>536</v>
      </c>
      <c r="E337" t="s">
        <v>55</v>
      </c>
      <c r="F337" t="s">
        <v>54</v>
      </c>
      <c r="G337" s="60">
        <v>112637.65</v>
      </c>
      <c r="H337" s="60">
        <v>112662.71800000001</v>
      </c>
      <c r="I337" s="60">
        <v>112772.04399999999</v>
      </c>
      <c r="J337" s="60">
        <v>112971.16899999998</v>
      </c>
      <c r="K337" s="60">
        <v>113117.569</v>
      </c>
      <c r="L337" s="60">
        <v>113412.81600000002</v>
      </c>
      <c r="M337" s="60">
        <v>113904.28300000001</v>
      </c>
      <c r="N337" s="60">
        <v>114139.38799999999</v>
      </c>
      <c r="O337" s="60">
        <v>114199.14700000001</v>
      </c>
      <c r="P337" s="60">
        <v>114371.083</v>
      </c>
      <c r="Q337" s="60">
        <v>114387.242</v>
      </c>
    </row>
    <row r="338" spans="1:17" x14ac:dyDescent="0.3">
      <c r="A338" t="s">
        <v>1281</v>
      </c>
      <c r="B338" t="s">
        <v>123</v>
      </c>
      <c r="C338" t="s">
        <v>537</v>
      </c>
      <c r="D338" t="s">
        <v>538</v>
      </c>
      <c r="E338" t="s">
        <v>126</v>
      </c>
      <c r="F338" t="s">
        <v>53</v>
      </c>
      <c r="G338" s="60">
        <v>249.09599999999998</v>
      </c>
      <c r="H338" s="60">
        <v>256.66299999999995</v>
      </c>
      <c r="I338" s="60">
        <v>255.12300000000002</v>
      </c>
      <c r="J338" s="60">
        <v>255.57</v>
      </c>
      <c r="K338" s="60">
        <v>253.79600000000008</v>
      </c>
      <c r="L338" s="60">
        <v>256.98599999999999</v>
      </c>
      <c r="M338" s="60">
        <v>258.28300000000002</v>
      </c>
      <c r="N338" s="60">
        <v>259.13099999999997</v>
      </c>
      <c r="O338" s="60">
        <v>258.58800000000002</v>
      </c>
      <c r="P338" s="60">
        <v>255.29000000000002</v>
      </c>
      <c r="Q338" s="60">
        <v>254.44200000000001</v>
      </c>
    </row>
    <row r="339" spans="1:17" x14ac:dyDescent="0.3">
      <c r="A339" t="s">
        <v>1282</v>
      </c>
      <c r="B339" t="s">
        <v>124</v>
      </c>
      <c r="C339" t="s">
        <v>537</v>
      </c>
      <c r="D339" t="s">
        <v>538</v>
      </c>
      <c r="E339" t="s">
        <v>126</v>
      </c>
      <c r="F339" t="s">
        <v>54</v>
      </c>
      <c r="G339" s="60">
        <v>273.14300000000003</v>
      </c>
      <c r="H339" s="60">
        <v>262.15800000000002</v>
      </c>
      <c r="I339" s="60">
        <v>249.94799999999998</v>
      </c>
      <c r="J339" s="60">
        <v>245.41</v>
      </c>
      <c r="K339" s="60">
        <v>245.21</v>
      </c>
      <c r="L339" s="60">
        <v>241.50600000000003</v>
      </c>
      <c r="M339" s="60">
        <v>240.26499999999999</v>
      </c>
      <c r="N339" s="60">
        <v>237.38800000000003</v>
      </c>
      <c r="O339" s="60">
        <v>236.12299999999999</v>
      </c>
      <c r="P339" s="60">
        <v>236.52600000000001</v>
      </c>
      <c r="Q339" s="60">
        <v>235.57</v>
      </c>
    </row>
    <row r="340" spans="1:17" x14ac:dyDescent="0.3">
      <c r="A340" t="s">
        <v>1283</v>
      </c>
      <c r="B340" t="s">
        <v>35</v>
      </c>
      <c r="C340" t="s">
        <v>537</v>
      </c>
      <c r="D340" t="s">
        <v>538</v>
      </c>
      <c r="E340" t="s">
        <v>55</v>
      </c>
      <c r="F340" t="s">
        <v>53</v>
      </c>
      <c r="G340" s="60">
        <v>460.28899999999999</v>
      </c>
      <c r="H340" s="60">
        <v>443.178</v>
      </c>
      <c r="I340" s="60">
        <v>435.30299999999994</v>
      </c>
      <c r="J340" s="60">
        <v>425.93500000000006</v>
      </c>
      <c r="K340" s="60">
        <v>415.87599999999998</v>
      </c>
      <c r="L340" s="60">
        <v>408.34800000000001</v>
      </c>
      <c r="M340" s="60">
        <v>399.59599999999995</v>
      </c>
      <c r="N340" s="60">
        <v>393.49000000000007</v>
      </c>
      <c r="O340" s="60">
        <v>382.49099999999999</v>
      </c>
      <c r="P340" s="60">
        <v>373.76500000000004</v>
      </c>
      <c r="Q340" s="60">
        <v>366.81899999999996</v>
      </c>
    </row>
    <row r="341" spans="1:17" x14ac:dyDescent="0.3">
      <c r="A341" t="s">
        <v>1284</v>
      </c>
      <c r="B341" t="s">
        <v>36</v>
      </c>
      <c r="C341" t="s">
        <v>537</v>
      </c>
      <c r="D341" t="s">
        <v>538</v>
      </c>
      <c r="E341" t="s">
        <v>55</v>
      </c>
      <c r="F341" t="s">
        <v>54</v>
      </c>
      <c r="G341" s="60">
        <v>430.37599999999992</v>
      </c>
      <c r="H341" s="60">
        <v>429.81699999999995</v>
      </c>
      <c r="I341" s="60">
        <v>418.25100000000003</v>
      </c>
      <c r="J341" s="60">
        <v>420.084</v>
      </c>
      <c r="K341" s="60">
        <v>410.78899999999999</v>
      </c>
      <c r="L341" s="60">
        <v>399.96899999999999</v>
      </c>
      <c r="M341" s="60">
        <v>391.26600000000002</v>
      </c>
      <c r="N341" s="60">
        <v>389.53699999999992</v>
      </c>
      <c r="O341" s="60">
        <v>384.62200000000007</v>
      </c>
      <c r="P341" s="60">
        <v>378.81700000000001</v>
      </c>
      <c r="Q341" s="60">
        <v>367.12700000000001</v>
      </c>
    </row>
    <row r="342" spans="1:17" x14ac:dyDescent="0.3">
      <c r="A342" t="s">
        <v>1285</v>
      </c>
      <c r="B342" t="s">
        <v>123</v>
      </c>
      <c r="C342" t="s">
        <v>539</v>
      </c>
      <c r="D342" t="s">
        <v>540</v>
      </c>
      <c r="E342" t="s">
        <v>126</v>
      </c>
      <c r="F342" t="s">
        <v>53</v>
      </c>
      <c r="G342" s="60">
        <v>61385.502000000008</v>
      </c>
      <c r="H342" s="60">
        <v>62524.061999999998</v>
      </c>
      <c r="I342" s="60">
        <v>62791.408000000003</v>
      </c>
      <c r="J342" s="60">
        <v>63577.256999999998</v>
      </c>
      <c r="K342" s="60">
        <v>63448.302999999993</v>
      </c>
      <c r="L342" s="60">
        <v>63680.683000000005</v>
      </c>
      <c r="M342" s="60">
        <v>63793.978000000003</v>
      </c>
      <c r="N342" s="60">
        <v>64042.584000000003</v>
      </c>
      <c r="O342" s="60">
        <v>64267.735999999997</v>
      </c>
      <c r="P342" s="60">
        <v>64383.741000000009</v>
      </c>
      <c r="Q342" s="60">
        <v>64517.001000000011</v>
      </c>
    </row>
    <row r="343" spans="1:17" x14ac:dyDescent="0.3">
      <c r="A343" t="s">
        <v>1286</v>
      </c>
      <c r="B343" t="s">
        <v>124</v>
      </c>
      <c r="C343" t="s">
        <v>539</v>
      </c>
      <c r="D343" t="s">
        <v>540</v>
      </c>
      <c r="E343" t="s">
        <v>126</v>
      </c>
      <c r="F343" t="s">
        <v>54</v>
      </c>
      <c r="G343" s="60">
        <v>56123.779000000002</v>
      </c>
      <c r="H343" s="60">
        <v>55638.915000000008</v>
      </c>
      <c r="I343" s="60">
        <v>55205.77399999999</v>
      </c>
      <c r="J343" s="60">
        <v>54973.43</v>
      </c>
      <c r="K343" s="60">
        <v>54726.557000000001</v>
      </c>
      <c r="L343" s="60">
        <v>54549.428999999989</v>
      </c>
      <c r="M343" s="60">
        <v>54617.919000000009</v>
      </c>
      <c r="N343" s="60">
        <v>54696.407999999996</v>
      </c>
      <c r="O343" s="60">
        <v>54641.117999999995</v>
      </c>
      <c r="P343" s="60">
        <v>54706.18299999999</v>
      </c>
      <c r="Q343" s="60">
        <v>54780.074000000008</v>
      </c>
    </row>
    <row r="344" spans="1:17" x14ac:dyDescent="0.3">
      <c r="A344" t="s">
        <v>1287</v>
      </c>
      <c r="B344" t="s">
        <v>35</v>
      </c>
      <c r="C344" t="s">
        <v>539</v>
      </c>
      <c r="D344" t="s">
        <v>540</v>
      </c>
      <c r="E344" t="s">
        <v>55</v>
      </c>
      <c r="F344" t="s">
        <v>53</v>
      </c>
      <c r="G344" s="60">
        <v>94796.287999999986</v>
      </c>
      <c r="H344" s="60">
        <v>95133.506000000008</v>
      </c>
      <c r="I344" s="60">
        <v>95070.080000000016</v>
      </c>
      <c r="J344" s="60">
        <v>95158.116999999984</v>
      </c>
      <c r="K344" s="60">
        <v>95027.346000000005</v>
      </c>
      <c r="L344" s="60">
        <v>94714.056999999972</v>
      </c>
      <c r="M344" s="60">
        <v>94640.827000000005</v>
      </c>
      <c r="N344" s="60">
        <v>94424.308999999994</v>
      </c>
      <c r="O344" s="60">
        <v>94088.656000000003</v>
      </c>
      <c r="P344" s="60">
        <v>93773.518999999986</v>
      </c>
      <c r="Q344" s="60">
        <v>93403.167000000001</v>
      </c>
    </row>
    <row r="345" spans="1:17" x14ac:dyDescent="0.3">
      <c r="A345" t="s">
        <v>1288</v>
      </c>
      <c r="B345" t="s">
        <v>36</v>
      </c>
      <c r="C345" t="s">
        <v>539</v>
      </c>
      <c r="D345" t="s">
        <v>540</v>
      </c>
      <c r="E345" t="s">
        <v>55</v>
      </c>
      <c r="F345" t="s">
        <v>54</v>
      </c>
      <c r="G345" s="60">
        <v>99239.41300000003</v>
      </c>
      <c r="H345" s="60">
        <v>99543.715000000011</v>
      </c>
      <c r="I345" s="60">
        <v>99785.191000000006</v>
      </c>
      <c r="J345" s="60">
        <v>100171.52000000003</v>
      </c>
      <c r="K345" s="60">
        <v>100279.67700000001</v>
      </c>
      <c r="L345" s="60">
        <v>100523.177</v>
      </c>
      <c r="M345" s="60">
        <v>100711.57</v>
      </c>
      <c r="N345" s="60">
        <v>100876.04300000001</v>
      </c>
      <c r="O345" s="60">
        <v>101065.85699999997</v>
      </c>
      <c r="P345" s="60">
        <v>101013.23999999999</v>
      </c>
      <c r="Q345" s="60">
        <v>100895.00800000003</v>
      </c>
    </row>
    <row r="346" spans="1:17" x14ac:dyDescent="0.3">
      <c r="A346" t="s">
        <v>1289</v>
      </c>
      <c r="B346" t="s">
        <v>123</v>
      </c>
      <c r="C346" t="s">
        <v>541</v>
      </c>
      <c r="D346" t="s">
        <v>542</v>
      </c>
      <c r="E346" t="s">
        <v>126</v>
      </c>
      <c r="F346" t="s">
        <v>53</v>
      </c>
      <c r="G346" s="60">
        <v>22770.938999999998</v>
      </c>
      <c r="H346" s="60">
        <v>22887.449000000001</v>
      </c>
      <c r="I346" s="60">
        <v>22909.152000000002</v>
      </c>
      <c r="J346" s="60">
        <v>23039.266999999996</v>
      </c>
      <c r="K346" s="60">
        <v>23143.210999999996</v>
      </c>
      <c r="L346" s="60">
        <v>23393.697999999997</v>
      </c>
      <c r="M346" s="60">
        <v>23598.220000000005</v>
      </c>
      <c r="N346" s="60">
        <v>23850.449999999993</v>
      </c>
      <c r="O346" s="60">
        <v>24140.042999999994</v>
      </c>
      <c r="P346" s="60">
        <v>24391.791000000008</v>
      </c>
      <c r="Q346" s="60">
        <v>24603.816999999999</v>
      </c>
    </row>
    <row r="347" spans="1:17" x14ac:dyDescent="0.3">
      <c r="A347" t="s">
        <v>1290</v>
      </c>
      <c r="B347" t="s">
        <v>124</v>
      </c>
      <c r="C347" t="s">
        <v>541</v>
      </c>
      <c r="D347" t="s">
        <v>542</v>
      </c>
      <c r="E347" t="s">
        <v>126</v>
      </c>
      <c r="F347" t="s">
        <v>54</v>
      </c>
      <c r="G347" s="60">
        <v>22762.227999999996</v>
      </c>
      <c r="H347" s="60">
        <v>22730.151999999998</v>
      </c>
      <c r="I347" s="60">
        <v>22741.476000000002</v>
      </c>
      <c r="J347" s="60">
        <v>22787.626</v>
      </c>
      <c r="K347" s="60">
        <v>22865.971000000001</v>
      </c>
      <c r="L347" s="60">
        <v>22941.034000000003</v>
      </c>
      <c r="M347" s="60">
        <v>22967.500999999997</v>
      </c>
      <c r="N347" s="60">
        <v>23088.077999999998</v>
      </c>
      <c r="O347" s="60">
        <v>23306.182000000004</v>
      </c>
      <c r="P347" s="60">
        <v>23426.971999999998</v>
      </c>
      <c r="Q347" s="60">
        <v>23560.156000000003</v>
      </c>
    </row>
    <row r="348" spans="1:17" x14ac:dyDescent="0.3">
      <c r="A348" t="s">
        <v>1291</v>
      </c>
      <c r="B348" t="s">
        <v>35</v>
      </c>
      <c r="C348" t="s">
        <v>541</v>
      </c>
      <c r="D348" t="s">
        <v>542</v>
      </c>
      <c r="E348" t="s">
        <v>55</v>
      </c>
      <c r="F348" t="s">
        <v>53</v>
      </c>
      <c r="G348" s="60">
        <v>31757.737000000005</v>
      </c>
      <c r="H348" s="60">
        <v>32108.227999999999</v>
      </c>
      <c r="I348" s="60">
        <v>32572.155000000002</v>
      </c>
      <c r="J348" s="60">
        <v>32968.987999999998</v>
      </c>
      <c r="K348" s="60">
        <v>33306.338999999993</v>
      </c>
      <c r="L348" s="60">
        <v>33609.013000000006</v>
      </c>
      <c r="M348" s="60">
        <v>33883.207000000002</v>
      </c>
      <c r="N348" s="60">
        <v>34188.781999999992</v>
      </c>
      <c r="O348" s="60">
        <v>34386.242000000006</v>
      </c>
      <c r="P348" s="60">
        <v>34660.145000000004</v>
      </c>
      <c r="Q348" s="60">
        <v>34874.268000000004</v>
      </c>
    </row>
    <row r="349" spans="1:17" x14ac:dyDescent="0.3">
      <c r="A349" t="s">
        <v>1292</v>
      </c>
      <c r="B349" t="s">
        <v>36</v>
      </c>
      <c r="C349" t="s">
        <v>541</v>
      </c>
      <c r="D349" t="s">
        <v>542</v>
      </c>
      <c r="E349" t="s">
        <v>55</v>
      </c>
      <c r="F349" t="s">
        <v>54</v>
      </c>
      <c r="G349" s="60">
        <v>32534.526999999998</v>
      </c>
      <c r="H349" s="60">
        <v>32994.97</v>
      </c>
      <c r="I349" s="60">
        <v>33430.839</v>
      </c>
      <c r="J349" s="60">
        <v>33860.107000000004</v>
      </c>
      <c r="K349" s="60">
        <v>34289.850999999995</v>
      </c>
      <c r="L349" s="60">
        <v>34666.338000000003</v>
      </c>
      <c r="M349" s="60">
        <v>35064.659999999996</v>
      </c>
      <c r="N349" s="60">
        <v>35412.061999999998</v>
      </c>
      <c r="O349" s="60">
        <v>35713.731</v>
      </c>
      <c r="P349" s="60">
        <v>36033.801999999996</v>
      </c>
      <c r="Q349" s="60">
        <v>36285.631000000001</v>
      </c>
    </row>
    <row r="350" spans="1:17" x14ac:dyDescent="0.3">
      <c r="A350" t="s">
        <v>1293</v>
      </c>
      <c r="B350" t="s">
        <v>123</v>
      </c>
      <c r="C350" t="s">
        <v>543</v>
      </c>
      <c r="D350" t="s">
        <v>544</v>
      </c>
      <c r="E350" t="s">
        <v>126</v>
      </c>
      <c r="F350" t="s">
        <v>53</v>
      </c>
      <c r="G350" s="60">
        <v>35791.298000000003</v>
      </c>
      <c r="H350" s="60">
        <v>36008.771999999997</v>
      </c>
      <c r="I350" s="60">
        <v>36351.133999999998</v>
      </c>
      <c r="J350" s="60">
        <v>36657.040999999997</v>
      </c>
      <c r="K350" s="60">
        <v>36957.893000000004</v>
      </c>
      <c r="L350" s="60">
        <v>37354.946999999993</v>
      </c>
      <c r="M350" s="60">
        <v>37698.898999999998</v>
      </c>
      <c r="N350" s="60">
        <v>37986.945999999996</v>
      </c>
      <c r="O350" s="60">
        <v>38282.805999999997</v>
      </c>
      <c r="P350" s="60">
        <v>38452.345000000001</v>
      </c>
      <c r="Q350" s="60">
        <v>38765.526999999995</v>
      </c>
    </row>
    <row r="351" spans="1:17" x14ac:dyDescent="0.3">
      <c r="A351" t="s">
        <v>1294</v>
      </c>
      <c r="B351" t="s">
        <v>124</v>
      </c>
      <c r="C351" t="s">
        <v>543</v>
      </c>
      <c r="D351" t="s">
        <v>544</v>
      </c>
      <c r="E351" t="s">
        <v>126</v>
      </c>
      <c r="F351" t="s">
        <v>54</v>
      </c>
      <c r="G351" s="60">
        <v>35002.656999999999</v>
      </c>
      <c r="H351" s="60">
        <v>35138.359000000004</v>
      </c>
      <c r="I351" s="60">
        <v>35262.836000000003</v>
      </c>
      <c r="J351" s="60">
        <v>35467.226999999999</v>
      </c>
      <c r="K351" s="60">
        <v>35736.581000000006</v>
      </c>
      <c r="L351" s="60">
        <v>36070.286</v>
      </c>
      <c r="M351" s="60">
        <v>36252.828999999998</v>
      </c>
      <c r="N351" s="60">
        <v>36544.991999999998</v>
      </c>
      <c r="O351" s="60">
        <v>36763.792000000001</v>
      </c>
      <c r="P351" s="60">
        <v>36911.167999999998</v>
      </c>
      <c r="Q351" s="60">
        <v>37093.045999999995</v>
      </c>
    </row>
    <row r="352" spans="1:17" x14ac:dyDescent="0.3">
      <c r="A352" t="s">
        <v>1295</v>
      </c>
      <c r="B352" t="s">
        <v>35</v>
      </c>
      <c r="C352" t="s">
        <v>543</v>
      </c>
      <c r="D352" t="s">
        <v>544</v>
      </c>
      <c r="E352" t="s">
        <v>55</v>
      </c>
      <c r="F352" t="s">
        <v>53</v>
      </c>
      <c r="G352" s="60">
        <v>55039.311000000009</v>
      </c>
      <c r="H352" s="60">
        <v>55581.964000000007</v>
      </c>
      <c r="I352" s="60">
        <v>56087.271000000001</v>
      </c>
      <c r="J352" s="60">
        <v>56768.428</v>
      </c>
      <c r="K352" s="60">
        <v>57354.645000000011</v>
      </c>
      <c r="L352" s="60">
        <v>57931.990000000005</v>
      </c>
      <c r="M352" s="60">
        <v>58583.589000000007</v>
      </c>
      <c r="N352" s="60">
        <v>59266.942999999999</v>
      </c>
      <c r="O352" s="60">
        <v>59785.773000000008</v>
      </c>
      <c r="P352" s="60">
        <v>60393.561000000002</v>
      </c>
      <c r="Q352" s="60">
        <v>60935.902999999984</v>
      </c>
    </row>
    <row r="353" spans="1:17" x14ac:dyDescent="0.3">
      <c r="A353" t="s">
        <v>1296</v>
      </c>
      <c r="B353" t="s">
        <v>36</v>
      </c>
      <c r="C353" t="s">
        <v>543</v>
      </c>
      <c r="D353" t="s">
        <v>544</v>
      </c>
      <c r="E353" t="s">
        <v>55</v>
      </c>
      <c r="F353" t="s">
        <v>54</v>
      </c>
      <c r="G353" s="60">
        <v>56484.218000000008</v>
      </c>
      <c r="H353" s="60">
        <v>57191.47600000001</v>
      </c>
      <c r="I353" s="60">
        <v>57968.832999999999</v>
      </c>
      <c r="J353" s="60">
        <v>58707.505000000005</v>
      </c>
      <c r="K353" s="60">
        <v>59373.325000000004</v>
      </c>
      <c r="L353" s="60">
        <v>60059.829000000012</v>
      </c>
      <c r="M353" s="60">
        <v>60852.297999999995</v>
      </c>
      <c r="N353" s="60">
        <v>61571.048000000003</v>
      </c>
      <c r="O353" s="60">
        <v>62317.587999999989</v>
      </c>
      <c r="P353" s="60">
        <v>63024.740000000005</v>
      </c>
      <c r="Q353" s="60">
        <v>63610.367000000013</v>
      </c>
    </row>
    <row r="354" spans="1:17" x14ac:dyDescent="0.3">
      <c r="A354" t="s">
        <v>1297</v>
      </c>
      <c r="B354" t="s">
        <v>123</v>
      </c>
      <c r="C354" t="s">
        <v>545</v>
      </c>
      <c r="D354" t="s">
        <v>546</v>
      </c>
      <c r="E354" t="s">
        <v>126</v>
      </c>
      <c r="F354" t="s">
        <v>53</v>
      </c>
      <c r="G354" s="60">
        <v>36381.05799999999</v>
      </c>
      <c r="H354" s="60">
        <v>36017.104999999996</v>
      </c>
      <c r="I354" s="60">
        <v>35769.195</v>
      </c>
      <c r="J354" s="60">
        <v>35757.133000000002</v>
      </c>
      <c r="K354" s="60">
        <v>35735.301999999996</v>
      </c>
      <c r="L354" s="60">
        <v>35775.022999999994</v>
      </c>
      <c r="M354" s="60">
        <v>35605.041000000005</v>
      </c>
      <c r="N354" s="60">
        <v>35601.135000000002</v>
      </c>
      <c r="O354" s="60">
        <v>35547.807000000001</v>
      </c>
      <c r="P354" s="60">
        <v>35465.780000000006</v>
      </c>
      <c r="Q354" s="60">
        <v>35422.536999999997</v>
      </c>
    </row>
    <row r="355" spans="1:17" x14ac:dyDescent="0.3">
      <c r="A355" t="s">
        <v>1298</v>
      </c>
      <c r="B355" t="s">
        <v>124</v>
      </c>
      <c r="C355" t="s">
        <v>545</v>
      </c>
      <c r="D355" t="s">
        <v>546</v>
      </c>
      <c r="E355" t="s">
        <v>126</v>
      </c>
      <c r="F355" t="s">
        <v>54</v>
      </c>
      <c r="G355" s="60">
        <v>35558.580999999984</v>
      </c>
      <c r="H355" s="60">
        <v>35202.154999999999</v>
      </c>
      <c r="I355" s="60">
        <v>34871.622000000003</v>
      </c>
      <c r="J355" s="60">
        <v>34523.846999999994</v>
      </c>
      <c r="K355" s="60">
        <v>34197.526000000005</v>
      </c>
      <c r="L355" s="60">
        <v>34029.211000000003</v>
      </c>
      <c r="M355" s="60">
        <v>33666.14</v>
      </c>
      <c r="N355" s="60">
        <v>33523.883999999998</v>
      </c>
      <c r="O355" s="60">
        <v>33346.413</v>
      </c>
      <c r="P355" s="60">
        <v>33130.029000000002</v>
      </c>
      <c r="Q355" s="60">
        <v>33021.07</v>
      </c>
    </row>
    <row r="356" spans="1:17" x14ac:dyDescent="0.3">
      <c r="A356" t="s">
        <v>1299</v>
      </c>
      <c r="B356" t="s">
        <v>35</v>
      </c>
      <c r="C356" t="s">
        <v>545</v>
      </c>
      <c r="D356" t="s">
        <v>546</v>
      </c>
      <c r="E356" t="s">
        <v>55</v>
      </c>
      <c r="F356" t="s">
        <v>53</v>
      </c>
      <c r="G356" s="60">
        <v>63138.09599999999</v>
      </c>
      <c r="H356" s="60">
        <v>62801.638999999996</v>
      </c>
      <c r="I356" s="60">
        <v>62401.873000000007</v>
      </c>
      <c r="J356" s="60">
        <v>61939.903000000006</v>
      </c>
      <c r="K356" s="60">
        <v>61484.236999999994</v>
      </c>
      <c r="L356" s="60">
        <v>60960.186000000002</v>
      </c>
      <c r="M356" s="60">
        <v>60662.362999999983</v>
      </c>
      <c r="N356" s="60">
        <v>60250.501000000011</v>
      </c>
      <c r="O356" s="60">
        <v>59849.453999999998</v>
      </c>
      <c r="P356" s="60">
        <v>59384.580999999984</v>
      </c>
      <c r="Q356" s="60">
        <v>58828.899999999994</v>
      </c>
    </row>
    <row r="357" spans="1:17" x14ac:dyDescent="0.3">
      <c r="A357" t="s">
        <v>1300</v>
      </c>
      <c r="B357" t="s">
        <v>36</v>
      </c>
      <c r="C357" t="s">
        <v>545</v>
      </c>
      <c r="D357" t="s">
        <v>546</v>
      </c>
      <c r="E357" t="s">
        <v>55</v>
      </c>
      <c r="F357" t="s">
        <v>54</v>
      </c>
      <c r="G357" s="60">
        <v>67261.22</v>
      </c>
      <c r="H357" s="60">
        <v>66895.384000000005</v>
      </c>
      <c r="I357" s="60">
        <v>66496.702999999994</v>
      </c>
      <c r="J357" s="60">
        <v>66319.774000000005</v>
      </c>
      <c r="K357" s="60">
        <v>66095.706999999995</v>
      </c>
      <c r="L357" s="60">
        <v>65789.327000000019</v>
      </c>
      <c r="M357" s="60">
        <v>65620.644</v>
      </c>
      <c r="N357" s="60">
        <v>65311.675000000003</v>
      </c>
      <c r="O357" s="60">
        <v>64897.097999999991</v>
      </c>
      <c r="P357" s="60">
        <v>64493.359000000004</v>
      </c>
      <c r="Q357" s="60">
        <v>63932.811000000002</v>
      </c>
    </row>
    <row r="358" spans="1:17" x14ac:dyDescent="0.3">
      <c r="A358" t="s">
        <v>1301</v>
      </c>
      <c r="B358" t="s">
        <v>123</v>
      </c>
      <c r="C358" t="s">
        <v>547</v>
      </c>
      <c r="D358" t="s">
        <v>548</v>
      </c>
      <c r="E358" t="s">
        <v>126</v>
      </c>
      <c r="F358" t="s">
        <v>53</v>
      </c>
      <c r="G358" s="60">
        <v>24263.494000000002</v>
      </c>
      <c r="H358" s="60">
        <v>24294.124000000003</v>
      </c>
      <c r="I358" s="60">
        <v>24428.418000000001</v>
      </c>
      <c r="J358" s="60">
        <v>24674.563000000002</v>
      </c>
      <c r="K358" s="60">
        <v>24859.183999999997</v>
      </c>
      <c r="L358" s="60">
        <v>25099.823999999997</v>
      </c>
      <c r="M358" s="60">
        <v>25362.736000000004</v>
      </c>
      <c r="N358" s="60">
        <v>25632.210999999999</v>
      </c>
      <c r="O358" s="60">
        <v>25915.802</v>
      </c>
      <c r="P358" s="60">
        <v>26151.546999999995</v>
      </c>
      <c r="Q358" s="60">
        <v>26370.778999999991</v>
      </c>
    </row>
    <row r="359" spans="1:17" x14ac:dyDescent="0.3">
      <c r="A359" t="s">
        <v>1302</v>
      </c>
      <c r="B359" t="s">
        <v>124</v>
      </c>
      <c r="C359" t="s">
        <v>547</v>
      </c>
      <c r="D359" t="s">
        <v>548</v>
      </c>
      <c r="E359" t="s">
        <v>126</v>
      </c>
      <c r="F359" t="s">
        <v>54</v>
      </c>
      <c r="G359" s="60">
        <v>23903.106000000003</v>
      </c>
      <c r="H359" s="60">
        <v>23937.374999999996</v>
      </c>
      <c r="I359" s="60">
        <v>23952.762999999995</v>
      </c>
      <c r="J359" s="60">
        <v>24027.077999999994</v>
      </c>
      <c r="K359" s="60">
        <v>24150.350999999999</v>
      </c>
      <c r="L359" s="60">
        <v>24353.963000000003</v>
      </c>
      <c r="M359" s="60">
        <v>24520.470999999998</v>
      </c>
      <c r="N359" s="60">
        <v>24725.208000000002</v>
      </c>
      <c r="O359" s="60">
        <v>24852.745999999996</v>
      </c>
      <c r="P359" s="60">
        <v>24892.713</v>
      </c>
      <c r="Q359" s="60">
        <v>25057.068999999996</v>
      </c>
    </row>
    <row r="360" spans="1:17" x14ac:dyDescent="0.3">
      <c r="A360" t="s">
        <v>1303</v>
      </c>
      <c r="B360" t="s">
        <v>35</v>
      </c>
      <c r="C360" t="s">
        <v>547</v>
      </c>
      <c r="D360" t="s">
        <v>548</v>
      </c>
      <c r="E360" t="s">
        <v>55</v>
      </c>
      <c r="F360" t="s">
        <v>53</v>
      </c>
      <c r="G360" s="60">
        <v>37900.764999999999</v>
      </c>
      <c r="H360" s="60">
        <v>38319.515999999989</v>
      </c>
      <c r="I360" s="60">
        <v>38699.597999999998</v>
      </c>
      <c r="J360" s="60">
        <v>39006.771999999997</v>
      </c>
      <c r="K360" s="60">
        <v>39309.158999999992</v>
      </c>
      <c r="L360" s="60">
        <v>39550.210999999996</v>
      </c>
      <c r="M360" s="60">
        <v>39865.867999999995</v>
      </c>
      <c r="N360" s="60">
        <v>40158.416000000012</v>
      </c>
      <c r="O360" s="60">
        <v>40346.484000000004</v>
      </c>
      <c r="P360" s="60">
        <v>40576.087000000007</v>
      </c>
      <c r="Q360" s="60">
        <v>40827.708000000006</v>
      </c>
    </row>
    <row r="361" spans="1:17" x14ac:dyDescent="0.3">
      <c r="A361" t="s">
        <v>1304</v>
      </c>
      <c r="B361" t="s">
        <v>36</v>
      </c>
      <c r="C361" t="s">
        <v>547</v>
      </c>
      <c r="D361" t="s">
        <v>548</v>
      </c>
      <c r="E361" t="s">
        <v>55</v>
      </c>
      <c r="F361" t="s">
        <v>54</v>
      </c>
      <c r="G361" s="60">
        <v>38510.454999999994</v>
      </c>
      <c r="H361" s="60">
        <v>38991.231999999989</v>
      </c>
      <c r="I361" s="60">
        <v>39448.520999999993</v>
      </c>
      <c r="J361" s="60">
        <v>39931.457999999991</v>
      </c>
      <c r="K361" s="60">
        <v>40361.684000000001</v>
      </c>
      <c r="L361" s="60">
        <v>40710.205999999998</v>
      </c>
      <c r="M361" s="60">
        <v>41129.90400000001</v>
      </c>
      <c r="N361" s="60">
        <v>41580.855000000003</v>
      </c>
      <c r="O361" s="60">
        <v>41952.640999999996</v>
      </c>
      <c r="P361" s="60">
        <v>42319.733999999997</v>
      </c>
      <c r="Q361" s="60">
        <v>42596.222999999998</v>
      </c>
    </row>
    <row r="362" spans="1:17" x14ac:dyDescent="0.3">
      <c r="A362" t="s">
        <v>1305</v>
      </c>
      <c r="B362" t="s">
        <v>123</v>
      </c>
      <c r="C362" t="s">
        <v>549</v>
      </c>
      <c r="D362" t="s">
        <v>550</v>
      </c>
      <c r="E362" t="s">
        <v>126</v>
      </c>
      <c r="F362" t="s">
        <v>53</v>
      </c>
      <c r="G362" s="60">
        <v>9426.4199999999983</v>
      </c>
      <c r="H362" s="60">
        <v>9282.1270000000004</v>
      </c>
      <c r="I362" s="60">
        <v>9139.4320000000007</v>
      </c>
      <c r="J362" s="60">
        <v>9147.8049999999985</v>
      </c>
      <c r="K362" s="60">
        <v>9131.4250000000011</v>
      </c>
      <c r="L362" s="60">
        <v>9109.6899999999987</v>
      </c>
      <c r="M362" s="60">
        <v>9152.5400000000009</v>
      </c>
      <c r="N362" s="60">
        <v>9196.9159999999993</v>
      </c>
      <c r="O362" s="60">
        <v>9230.7080000000005</v>
      </c>
      <c r="P362" s="60">
        <v>9308.7549999999992</v>
      </c>
      <c r="Q362" s="60">
        <v>9363.1929999999993</v>
      </c>
    </row>
    <row r="363" spans="1:17" x14ac:dyDescent="0.3">
      <c r="A363" t="s">
        <v>1306</v>
      </c>
      <c r="B363" t="s">
        <v>124</v>
      </c>
      <c r="C363" t="s">
        <v>549</v>
      </c>
      <c r="D363" t="s">
        <v>550</v>
      </c>
      <c r="E363" t="s">
        <v>126</v>
      </c>
      <c r="F363" t="s">
        <v>54</v>
      </c>
      <c r="G363" s="60">
        <v>9567.637999999999</v>
      </c>
      <c r="H363" s="60">
        <v>9376.881000000003</v>
      </c>
      <c r="I363" s="60">
        <v>9276.5300000000007</v>
      </c>
      <c r="J363" s="60">
        <v>9216.3260000000009</v>
      </c>
      <c r="K363" s="60">
        <v>9153.6260000000002</v>
      </c>
      <c r="L363" s="60">
        <v>9170.360999999999</v>
      </c>
      <c r="M363" s="60">
        <v>9224.8290000000015</v>
      </c>
      <c r="N363" s="60">
        <v>9261.8520000000008</v>
      </c>
      <c r="O363" s="60">
        <v>9263.0149999999994</v>
      </c>
      <c r="P363" s="60">
        <v>9316.884</v>
      </c>
      <c r="Q363" s="60">
        <v>9365.5490000000009</v>
      </c>
    </row>
    <row r="364" spans="1:17" x14ac:dyDescent="0.3">
      <c r="A364" t="s">
        <v>1307</v>
      </c>
      <c r="B364" t="s">
        <v>35</v>
      </c>
      <c r="C364" t="s">
        <v>549</v>
      </c>
      <c r="D364" t="s">
        <v>550</v>
      </c>
      <c r="E364" t="s">
        <v>55</v>
      </c>
      <c r="F364" t="s">
        <v>53</v>
      </c>
      <c r="G364" s="60">
        <v>19094.509000000002</v>
      </c>
      <c r="H364" s="60">
        <v>19112.169000000005</v>
      </c>
      <c r="I364" s="60">
        <v>19227.397000000001</v>
      </c>
      <c r="J364" s="60">
        <v>19261.625</v>
      </c>
      <c r="K364" s="60">
        <v>19278.594999999998</v>
      </c>
      <c r="L364" s="60">
        <v>19329.903000000006</v>
      </c>
      <c r="M364" s="60">
        <v>19366.672999999999</v>
      </c>
      <c r="N364" s="60">
        <v>19397.503000000001</v>
      </c>
      <c r="O364" s="60">
        <v>19358.999000000003</v>
      </c>
      <c r="P364" s="60">
        <v>19385.435999999998</v>
      </c>
      <c r="Q364" s="60">
        <v>19399.497999999996</v>
      </c>
    </row>
    <row r="365" spans="1:17" x14ac:dyDescent="0.3">
      <c r="A365" t="s">
        <v>1308</v>
      </c>
      <c r="B365" t="s">
        <v>36</v>
      </c>
      <c r="C365" t="s">
        <v>549</v>
      </c>
      <c r="D365" t="s">
        <v>550</v>
      </c>
      <c r="E365" t="s">
        <v>55</v>
      </c>
      <c r="F365" t="s">
        <v>54</v>
      </c>
      <c r="G365" s="60">
        <v>20114.205000000002</v>
      </c>
      <c r="H365" s="60">
        <v>20119.823000000004</v>
      </c>
      <c r="I365" s="60">
        <v>20193.317999999999</v>
      </c>
      <c r="J365" s="60">
        <v>20277.602999999999</v>
      </c>
      <c r="K365" s="60">
        <v>20339.481999999996</v>
      </c>
      <c r="L365" s="60">
        <v>20405.765000000003</v>
      </c>
      <c r="M365" s="60">
        <v>20440.002999999997</v>
      </c>
      <c r="N365" s="60">
        <v>20491.320000000003</v>
      </c>
      <c r="O365" s="60">
        <v>20501.524000000005</v>
      </c>
      <c r="P365" s="60">
        <v>20538.885000000002</v>
      </c>
      <c r="Q365" s="60">
        <v>20528.356000000003</v>
      </c>
    </row>
    <row r="366" spans="1:17" x14ac:dyDescent="0.3">
      <c r="A366" t="s">
        <v>1309</v>
      </c>
      <c r="B366" t="s">
        <v>123</v>
      </c>
      <c r="C366" t="s">
        <v>551</v>
      </c>
      <c r="D366" t="s">
        <v>552</v>
      </c>
      <c r="E366" t="s">
        <v>126</v>
      </c>
      <c r="F366" t="s">
        <v>53</v>
      </c>
      <c r="G366" s="60">
        <v>7496.5530000000008</v>
      </c>
      <c r="H366" s="60">
        <v>7482.7660000000014</v>
      </c>
      <c r="I366" s="60">
        <v>7476.8560000000016</v>
      </c>
      <c r="J366" s="60">
        <v>7442.3559999999998</v>
      </c>
      <c r="K366" s="60">
        <v>7480.0149999999994</v>
      </c>
      <c r="L366" s="60">
        <v>7494.2030000000004</v>
      </c>
      <c r="M366" s="60">
        <v>7503.2290000000003</v>
      </c>
      <c r="N366" s="60">
        <v>7584.0689999999995</v>
      </c>
      <c r="O366" s="60">
        <v>7655.74</v>
      </c>
      <c r="P366" s="60">
        <v>7703.4499999999989</v>
      </c>
      <c r="Q366" s="60">
        <v>7747.5470000000005</v>
      </c>
    </row>
    <row r="367" spans="1:17" x14ac:dyDescent="0.3">
      <c r="A367" t="s">
        <v>1310</v>
      </c>
      <c r="B367" t="s">
        <v>124</v>
      </c>
      <c r="C367" t="s">
        <v>551</v>
      </c>
      <c r="D367" t="s">
        <v>552</v>
      </c>
      <c r="E367" t="s">
        <v>126</v>
      </c>
      <c r="F367" t="s">
        <v>54</v>
      </c>
      <c r="G367" s="60">
        <v>7934.880000000001</v>
      </c>
      <c r="H367" s="60">
        <v>7941.6949999999997</v>
      </c>
      <c r="I367" s="60">
        <v>7863.7810000000009</v>
      </c>
      <c r="J367" s="60">
        <v>7888.5040000000008</v>
      </c>
      <c r="K367" s="60">
        <v>7842.87</v>
      </c>
      <c r="L367" s="60">
        <v>7844.3060000000014</v>
      </c>
      <c r="M367" s="60">
        <v>7865.6519999999991</v>
      </c>
      <c r="N367" s="60">
        <v>7899.893</v>
      </c>
      <c r="O367" s="60">
        <v>7891.8390000000009</v>
      </c>
      <c r="P367" s="60">
        <v>7904.6939999999986</v>
      </c>
      <c r="Q367" s="60">
        <v>7914.5650000000014</v>
      </c>
    </row>
    <row r="368" spans="1:17" x14ac:dyDescent="0.3">
      <c r="A368" t="s">
        <v>1311</v>
      </c>
      <c r="B368" t="s">
        <v>35</v>
      </c>
      <c r="C368" t="s">
        <v>551</v>
      </c>
      <c r="D368" t="s">
        <v>552</v>
      </c>
      <c r="E368" t="s">
        <v>55</v>
      </c>
      <c r="F368" t="s">
        <v>53</v>
      </c>
      <c r="G368" s="60">
        <v>13825.922000000002</v>
      </c>
      <c r="H368" s="60">
        <v>13937.512000000002</v>
      </c>
      <c r="I368" s="60">
        <v>14030.761000000004</v>
      </c>
      <c r="J368" s="60">
        <v>14142.729999999998</v>
      </c>
      <c r="K368" s="60">
        <v>14204.841000000002</v>
      </c>
      <c r="L368" s="60">
        <v>14285.169000000002</v>
      </c>
      <c r="M368" s="60">
        <v>14332.401000000002</v>
      </c>
      <c r="N368" s="60">
        <v>14410.807999999997</v>
      </c>
      <c r="O368" s="60">
        <v>14449.888999999997</v>
      </c>
      <c r="P368" s="60">
        <v>14509.250999999998</v>
      </c>
      <c r="Q368" s="60">
        <v>14552.455999999998</v>
      </c>
    </row>
    <row r="369" spans="1:17" x14ac:dyDescent="0.3">
      <c r="A369" t="s">
        <v>1312</v>
      </c>
      <c r="B369" t="s">
        <v>36</v>
      </c>
      <c r="C369" t="s">
        <v>551</v>
      </c>
      <c r="D369" t="s">
        <v>552</v>
      </c>
      <c r="E369" t="s">
        <v>55</v>
      </c>
      <c r="F369" t="s">
        <v>54</v>
      </c>
      <c r="G369" s="60">
        <v>14359.498</v>
      </c>
      <c r="H369" s="60">
        <v>14457.493</v>
      </c>
      <c r="I369" s="60">
        <v>14591.845999999998</v>
      </c>
      <c r="J369" s="60">
        <v>14743.706000000002</v>
      </c>
      <c r="K369" s="60">
        <v>14898.038</v>
      </c>
      <c r="L369" s="60">
        <v>15027.152999999997</v>
      </c>
      <c r="M369" s="60">
        <v>15170.026</v>
      </c>
      <c r="N369" s="60">
        <v>15306.463999999998</v>
      </c>
      <c r="O369" s="60">
        <v>15428.12</v>
      </c>
      <c r="P369" s="60">
        <v>15529.875000000002</v>
      </c>
      <c r="Q369" s="60">
        <v>15597.086000000001</v>
      </c>
    </row>
    <row r="370" spans="1:17" x14ac:dyDescent="0.3">
      <c r="A370" t="s">
        <v>1313</v>
      </c>
      <c r="B370" t="s">
        <v>123</v>
      </c>
      <c r="C370" t="s">
        <v>553</v>
      </c>
      <c r="D370" t="s">
        <v>554</v>
      </c>
      <c r="E370" t="s">
        <v>126</v>
      </c>
      <c r="F370" t="s">
        <v>53</v>
      </c>
      <c r="G370" s="60">
        <v>23403.750999999997</v>
      </c>
      <c r="H370" s="60">
        <v>23389.889000000003</v>
      </c>
      <c r="I370" s="60">
        <v>23372.266</v>
      </c>
      <c r="J370" s="60">
        <v>23481.195999999996</v>
      </c>
      <c r="K370" s="60">
        <v>23478.729999999996</v>
      </c>
      <c r="L370" s="60">
        <v>23571.11</v>
      </c>
      <c r="M370" s="60">
        <v>23666.434999999998</v>
      </c>
      <c r="N370" s="60">
        <v>23734.745999999999</v>
      </c>
      <c r="O370" s="60">
        <v>23963.319</v>
      </c>
      <c r="P370" s="60">
        <v>24059.501000000004</v>
      </c>
      <c r="Q370" s="60">
        <v>24180.330000000005</v>
      </c>
    </row>
    <row r="371" spans="1:17" x14ac:dyDescent="0.3">
      <c r="A371" t="s">
        <v>1314</v>
      </c>
      <c r="B371" t="s">
        <v>124</v>
      </c>
      <c r="C371" t="s">
        <v>553</v>
      </c>
      <c r="D371" t="s">
        <v>554</v>
      </c>
      <c r="E371" t="s">
        <v>126</v>
      </c>
      <c r="F371" t="s">
        <v>54</v>
      </c>
      <c r="G371" s="60">
        <v>23810.713</v>
      </c>
      <c r="H371" s="60">
        <v>23834.454999999998</v>
      </c>
      <c r="I371" s="60">
        <v>23754.791000000001</v>
      </c>
      <c r="J371" s="60">
        <v>23683.592999999997</v>
      </c>
      <c r="K371" s="60">
        <v>23777.580999999998</v>
      </c>
      <c r="L371" s="60">
        <v>23816.545999999998</v>
      </c>
      <c r="M371" s="60">
        <v>23800.538</v>
      </c>
      <c r="N371" s="60">
        <v>23926.38</v>
      </c>
      <c r="O371" s="60">
        <v>24039.198999999997</v>
      </c>
      <c r="P371" s="60">
        <v>24088.528000000002</v>
      </c>
      <c r="Q371" s="60">
        <v>24202.396999999997</v>
      </c>
    </row>
    <row r="372" spans="1:17" x14ac:dyDescent="0.3">
      <c r="A372" t="s">
        <v>1315</v>
      </c>
      <c r="B372" t="s">
        <v>35</v>
      </c>
      <c r="C372" t="s">
        <v>553</v>
      </c>
      <c r="D372" t="s">
        <v>554</v>
      </c>
      <c r="E372" t="s">
        <v>55</v>
      </c>
      <c r="F372" t="s">
        <v>53</v>
      </c>
      <c r="G372" s="60">
        <v>34101.606</v>
      </c>
      <c r="H372" s="60">
        <v>34203.337</v>
      </c>
      <c r="I372" s="60">
        <v>34384.430000000008</v>
      </c>
      <c r="J372" s="60">
        <v>34413.558999999994</v>
      </c>
      <c r="K372" s="60">
        <v>34491.39899999999</v>
      </c>
      <c r="L372" s="60">
        <v>34577.572999999997</v>
      </c>
      <c r="M372" s="60">
        <v>34638.280000000013</v>
      </c>
      <c r="N372" s="60">
        <v>34719.964</v>
      </c>
      <c r="O372" s="60">
        <v>34713.423999999999</v>
      </c>
      <c r="P372" s="60">
        <v>34750.735999999997</v>
      </c>
      <c r="Q372" s="60">
        <v>34831.830999999998</v>
      </c>
    </row>
    <row r="373" spans="1:17" x14ac:dyDescent="0.3">
      <c r="A373" t="s">
        <v>1316</v>
      </c>
      <c r="B373" t="s">
        <v>36</v>
      </c>
      <c r="C373" t="s">
        <v>553</v>
      </c>
      <c r="D373" t="s">
        <v>554</v>
      </c>
      <c r="E373" t="s">
        <v>55</v>
      </c>
      <c r="F373" t="s">
        <v>54</v>
      </c>
      <c r="G373" s="60">
        <v>34491.210000000006</v>
      </c>
      <c r="H373" s="60">
        <v>34659.356</v>
      </c>
      <c r="I373" s="60">
        <v>34910.796000000002</v>
      </c>
      <c r="J373" s="60">
        <v>35122.372999999992</v>
      </c>
      <c r="K373" s="60">
        <v>35248.479999999996</v>
      </c>
      <c r="L373" s="60">
        <v>35384.775999999998</v>
      </c>
      <c r="M373" s="60">
        <v>35523.975000000006</v>
      </c>
      <c r="N373" s="60">
        <v>35621.985999999997</v>
      </c>
      <c r="O373" s="60">
        <v>35700.197999999997</v>
      </c>
      <c r="P373" s="60">
        <v>35779.399000000005</v>
      </c>
      <c r="Q373" s="60">
        <v>35855.06</v>
      </c>
    </row>
    <row r="374" spans="1:17" x14ac:dyDescent="0.3">
      <c r="A374" t="s">
        <v>1317</v>
      </c>
      <c r="B374" t="s">
        <v>123</v>
      </c>
      <c r="C374" t="s">
        <v>555</v>
      </c>
      <c r="D374" t="s">
        <v>556</v>
      </c>
      <c r="E374" t="s">
        <v>126</v>
      </c>
      <c r="F374" t="s">
        <v>53</v>
      </c>
      <c r="G374" s="60">
        <v>31015.258999999998</v>
      </c>
      <c r="H374" s="60">
        <v>31259.884999999995</v>
      </c>
      <c r="I374" s="60">
        <v>31356.864999999998</v>
      </c>
      <c r="J374" s="60">
        <v>31486.318000000003</v>
      </c>
      <c r="K374" s="60">
        <v>31523.536</v>
      </c>
      <c r="L374" s="60">
        <v>31502.594999999998</v>
      </c>
      <c r="M374" s="60">
        <v>31472.964000000007</v>
      </c>
      <c r="N374" s="60">
        <v>31515.702999999994</v>
      </c>
      <c r="O374" s="60">
        <v>31639.615999999995</v>
      </c>
      <c r="P374" s="60">
        <v>31784.825000000001</v>
      </c>
      <c r="Q374" s="60">
        <v>31999.891</v>
      </c>
    </row>
    <row r="375" spans="1:17" x14ac:dyDescent="0.3">
      <c r="A375" t="s">
        <v>1318</v>
      </c>
      <c r="B375" t="s">
        <v>124</v>
      </c>
      <c r="C375" t="s">
        <v>555</v>
      </c>
      <c r="D375" t="s">
        <v>556</v>
      </c>
      <c r="E375" t="s">
        <v>126</v>
      </c>
      <c r="F375" t="s">
        <v>54</v>
      </c>
      <c r="G375" s="60">
        <v>25687.065000000002</v>
      </c>
      <c r="H375" s="60">
        <v>25356.266999999996</v>
      </c>
      <c r="I375" s="60">
        <v>25126.021000000001</v>
      </c>
      <c r="J375" s="60">
        <v>24950.691000000003</v>
      </c>
      <c r="K375" s="60">
        <v>24723.341000000008</v>
      </c>
      <c r="L375" s="60">
        <v>24565.864999999998</v>
      </c>
      <c r="M375" s="60">
        <v>24403.793999999994</v>
      </c>
      <c r="N375" s="60">
        <v>24303.903999999999</v>
      </c>
      <c r="O375" s="60">
        <v>24370.752000000004</v>
      </c>
      <c r="P375" s="60">
        <v>24469.027000000002</v>
      </c>
      <c r="Q375" s="60">
        <v>24672.044000000002</v>
      </c>
    </row>
    <row r="376" spans="1:17" x14ac:dyDescent="0.3">
      <c r="A376" t="s">
        <v>1319</v>
      </c>
      <c r="B376" t="s">
        <v>35</v>
      </c>
      <c r="C376" t="s">
        <v>555</v>
      </c>
      <c r="D376" t="s">
        <v>556</v>
      </c>
      <c r="E376" t="s">
        <v>55</v>
      </c>
      <c r="F376" t="s">
        <v>53</v>
      </c>
      <c r="G376" s="60">
        <v>20915.036</v>
      </c>
      <c r="H376" s="60">
        <v>21196.982000000004</v>
      </c>
      <c r="I376" s="60">
        <v>21455.972999999998</v>
      </c>
      <c r="J376" s="60">
        <v>21650.767</v>
      </c>
      <c r="K376" s="60">
        <v>21843.311999999998</v>
      </c>
      <c r="L376" s="60">
        <v>22027.567000000003</v>
      </c>
      <c r="M376" s="60">
        <v>22148.922000000006</v>
      </c>
      <c r="N376" s="60">
        <v>22303.646000000004</v>
      </c>
      <c r="O376" s="60">
        <v>22443.892000000007</v>
      </c>
      <c r="P376" s="60">
        <v>22624.067000000003</v>
      </c>
      <c r="Q376" s="60">
        <v>22766.447999999997</v>
      </c>
    </row>
    <row r="377" spans="1:17" x14ac:dyDescent="0.3">
      <c r="A377" t="s">
        <v>1320</v>
      </c>
      <c r="B377" t="s">
        <v>36</v>
      </c>
      <c r="C377" t="s">
        <v>555</v>
      </c>
      <c r="D377" t="s">
        <v>556</v>
      </c>
      <c r="E377" t="s">
        <v>55</v>
      </c>
      <c r="F377" t="s">
        <v>54</v>
      </c>
      <c r="G377" s="60">
        <v>19704.075000000001</v>
      </c>
      <c r="H377" s="60">
        <v>19955.446</v>
      </c>
      <c r="I377" s="60">
        <v>20178.416999999998</v>
      </c>
      <c r="J377" s="60">
        <v>20376.065000000006</v>
      </c>
      <c r="K377" s="60">
        <v>20511.135000000002</v>
      </c>
      <c r="L377" s="60">
        <v>20587.870000000006</v>
      </c>
      <c r="M377" s="60">
        <v>20715.805</v>
      </c>
      <c r="N377" s="60">
        <v>20815.913000000004</v>
      </c>
      <c r="O377" s="60">
        <v>20905.927999999993</v>
      </c>
      <c r="P377" s="60">
        <v>20982.043000000001</v>
      </c>
      <c r="Q377" s="60">
        <v>21036.725999999999</v>
      </c>
    </row>
    <row r="378" spans="1:17" x14ac:dyDescent="0.3">
      <c r="A378" t="s">
        <v>1321</v>
      </c>
      <c r="B378" t="s">
        <v>123</v>
      </c>
      <c r="C378" t="s">
        <v>557</v>
      </c>
      <c r="D378" t="s">
        <v>558</v>
      </c>
      <c r="E378" t="s">
        <v>126</v>
      </c>
      <c r="F378" t="s">
        <v>53</v>
      </c>
      <c r="G378" s="60">
        <v>10316.388999999999</v>
      </c>
      <c r="H378" s="60">
        <v>10329.226000000001</v>
      </c>
      <c r="I378" s="60">
        <v>10396.565000000002</v>
      </c>
      <c r="J378" s="60">
        <v>10441.392000000002</v>
      </c>
      <c r="K378" s="60">
        <v>10515.15</v>
      </c>
      <c r="L378" s="60">
        <v>10664.053</v>
      </c>
      <c r="M378" s="60">
        <v>10763.827000000001</v>
      </c>
      <c r="N378" s="60">
        <v>10860.358</v>
      </c>
      <c r="O378" s="60">
        <v>11005.916999999998</v>
      </c>
      <c r="P378" s="60">
        <v>11060.974000000002</v>
      </c>
      <c r="Q378" s="60">
        <v>11184.772999999999</v>
      </c>
    </row>
    <row r="379" spans="1:17" x14ac:dyDescent="0.3">
      <c r="A379" t="s">
        <v>1322</v>
      </c>
      <c r="B379" t="s">
        <v>124</v>
      </c>
      <c r="C379" t="s">
        <v>557</v>
      </c>
      <c r="D379" t="s">
        <v>558</v>
      </c>
      <c r="E379" t="s">
        <v>126</v>
      </c>
      <c r="F379" t="s">
        <v>54</v>
      </c>
      <c r="G379" s="60">
        <v>10559.497000000001</v>
      </c>
      <c r="H379" s="60">
        <v>10488.833999999999</v>
      </c>
      <c r="I379" s="60">
        <v>10436.025999999998</v>
      </c>
      <c r="J379" s="60">
        <v>10384.746000000001</v>
      </c>
      <c r="K379" s="60">
        <v>10366.672999999999</v>
      </c>
      <c r="L379" s="60">
        <v>10428.602000000001</v>
      </c>
      <c r="M379" s="60">
        <v>10431.907000000001</v>
      </c>
      <c r="N379" s="60">
        <v>10509.679000000002</v>
      </c>
      <c r="O379" s="60">
        <v>10563.291999999999</v>
      </c>
      <c r="P379" s="60">
        <v>10584.15</v>
      </c>
      <c r="Q379" s="60">
        <v>10674.110999999997</v>
      </c>
    </row>
    <row r="380" spans="1:17" x14ac:dyDescent="0.3">
      <c r="A380" t="s">
        <v>1323</v>
      </c>
      <c r="B380" t="s">
        <v>35</v>
      </c>
      <c r="C380" t="s">
        <v>557</v>
      </c>
      <c r="D380" t="s">
        <v>558</v>
      </c>
      <c r="E380" t="s">
        <v>55</v>
      </c>
      <c r="F380" t="s">
        <v>53</v>
      </c>
      <c r="G380" s="60">
        <v>17562.706000000006</v>
      </c>
      <c r="H380" s="60">
        <v>17678.743999999999</v>
      </c>
      <c r="I380" s="60">
        <v>17817.862000000001</v>
      </c>
      <c r="J380" s="60">
        <v>17925.473999999998</v>
      </c>
      <c r="K380" s="60">
        <v>18058.906999999996</v>
      </c>
      <c r="L380" s="60">
        <v>18163.263000000003</v>
      </c>
      <c r="M380" s="60">
        <v>18253.395</v>
      </c>
      <c r="N380" s="60">
        <v>18392.136000000002</v>
      </c>
      <c r="O380" s="60">
        <v>18517.331999999995</v>
      </c>
      <c r="P380" s="60">
        <v>18602.480999999996</v>
      </c>
      <c r="Q380" s="60">
        <v>18716.758999999995</v>
      </c>
    </row>
    <row r="381" spans="1:17" x14ac:dyDescent="0.3">
      <c r="A381" t="s">
        <v>1324</v>
      </c>
      <c r="B381" t="s">
        <v>36</v>
      </c>
      <c r="C381" t="s">
        <v>557</v>
      </c>
      <c r="D381" t="s">
        <v>558</v>
      </c>
      <c r="E381" t="s">
        <v>55</v>
      </c>
      <c r="F381" t="s">
        <v>54</v>
      </c>
      <c r="G381" s="60">
        <v>18043.191999999992</v>
      </c>
      <c r="H381" s="60">
        <v>18236.704999999994</v>
      </c>
      <c r="I381" s="60">
        <v>18479.978999999999</v>
      </c>
      <c r="J381" s="60">
        <v>18717.868000000002</v>
      </c>
      <c r="K381" s="60">
        <v>18941.613999999998</v>
      </c>
      <c r="L381" s="60">
        <v>19087.952000000001</v>
      </c>
      <c r="M381" s="60">
        <v>19338.321999999996</v>
      </c>
      <c r="N381" s="60">
        <v>19507.931</v>
      </c>
      <c r="O381" s="60">
        <v>19684.941999999999</v>
      </c>
      <c r="P381" s="60">
        <v>19851.580000000005</v>
      </c>
      <c r="Q381" s="60">
        <v>19973.232</v>
      </c>
    </row>
    <row r="382" spans="1:17" x14ac:dyDescent="0.3">
      <c r="A382" t="s">
        <v>1325</v>
      </c>
      <c r="B382" t="s">
        <v>123</v>
      </c>
      <c r="C382" t="s">
        <v>559</v>
      </c>
      <c r="D382" t="s">
        <v>560</v>
      </c>
      <c r="E382" t="s">
        <v>126</v>
      </c>
      <c r="F382" t="s">
        <v>53</v>
      </c>
      <c r="G382" s="60">
        <v>12481.649000000001</v>
      </c>
      <c r="H382" s="60">
        <v>12494.214000000002</v>
      </c>
      <c r="I382" s="60">
        <v>12436.423999999995</v>
      </c>
      <c r="J382" s="60">
        <v>12469.727000000001</v>
      </c>
      <c r="K382" s="60">
        <v>12453.074000000001</v>
      </c>
      <c r="L382" s="60">
        <v>12482.705000000002</v>
      </c>
      <c r="M382" s="60">
        <v>12529.778000000002</v>
      </c>
      <c r="N382" s="60">
        <v>12530.34</v>
      </c>
      <c r="O382" s="60">
        <v>12524.418000000001</v>
      </c>
      <c r="P382" s="60">
        <v>12536.425999999998</v>
      </c>
      <c r="Q382" s="60">
        <v>12551.364999999998</v>
      </c>
    </row>
    <row r="383" spans="1:17" x14ac:dyDescent="0.3">
      <c r="A383" t="s">
        <v>1326</v>
      </c>
      <c r="B383" t="s">
        <v>124</v>
      </c>
      <c r="C383" t="s">
        <v>559</v>
      </c>
      <c r="D383" t="s">
        <v>560</v>
      </c>
      <c r="E383" t="s">
        <v>126</v>
      </c>
      <c r="F383" t="s">
        <v>54</v>
      </c>
      <c r="G383" s="60">
        <v>12104.08</v>
      </c>
      <c r="H383" s="60">
        <v>12084.513000000003</v>
      </c>
      <c r="I383" s="60">
        <v>12011.605000000001</v>
      </c>
      <c r="J383" s="60">
        <v>11947.223000000002</v>
      </c>
      <c r="K383" s="60">
        <v>11834.295999999998</v>
      </c>
      <c r="L383" s="60">
        <v>11769.316000000001</v>
      </c>
      <c r="M383" s="60">
        <v>11689.227999999999</v>
      </c>
      <c r="N383" s="60">
        <v>11672.359999999997</v>
      </c>
      <c r="O383" s="60">
        <v>11642.637000000001</v>
      </c>
      <c r="P383" s="60">
        <v>11618.557000000001</v>
      </c>
      <c r="Q383" s="60">
        <v>11623.315000000002</v>
      </c>
    </row>
    <row r="384" spans="1:17" x14ac:dyDescent="0.3">
      <c r="A384" t="s">
        <v>1327</v>
      </c>
      <c r="B384" t="s">
        <v>35</v>
      </c>
      <c r="C384" t="s">
        <v>559</v>
      </c>
      <c r="D384" t="s">
        <v>560</v>
      </c>
      <c r="E384" t="s">
        <v>55</v>
      </c>
      <c r="F384" t="s">
        <v>53</v>
      </c>
      <c r="G384" s="60">
        <v>19049.511999999995</v>
      </c>
      <c r="H384" s="60">
        <v>19150.392</v>
      </c>
      <c r="I384" s="60">
        <v>19277.138999999996</v>
      </c>
      <c r="J384" s="60">
        <v>19361.356000000007</v>
      </c>
      <c r="K384" s="60">
        <v>19421.843999999994</v>
      </c>
      <c r="L384" s="60">
        <v>19494.384000000005</v>
      </c>
      <c r="M384" s="60">
        <v>19608.427999999996</v>
      </c>
      <c r="N384" s="60">
        <v>19763.454999999998</v>
      </c>
      <c r="O384" s="60">
        <v>19876.014000000003</v>
      </c>
      <c r="P384" s="60">
        <v>19947.150000000001</v>
      </c>
      <c r="Q384" s="60">
        <v>20105.604999999996</v>
      </c>
    </row>
    <row r="385" spans="1:17" x14ac:dyDescent="0.3">
      <c r="A385" t="s">
        <v>1328</v>
      </c>
      <c r="B385" t="s">
        <v>36</v>
      </c>
      <c r="C385" t="s">
        <v>559</v>
      </c>
      <c r="D385" t="s">
        <v>560</v>
      </c>
      <c r="E385" t="s">
        <v>55</v>
      </c>
      <c r="F385" t="s">
        <v>54</v>
      </c>
      <c r="G385" s="60">
        <v>19313.055999999997</v>
      </c>
      <c r="H385" s="60">
        <v>19322.742000000006</v>
      </c>
      <c r="I385" s="60">
        <v>19367.684000000001</v>
      </c>
      <c r="J385" s="60">
        <v>19472.611000000004</v>
      </c>
      <c r="K385" s="60">
        <v>19566.009000000002</v>
      </c>
      <c r="L385" s="60">
        <v>19619.443999999996</v>
      </c>
      <c r="M385" s="60">
        <v>19679.296999999999</v>
      </c>
      <c r="N385" s="60">
        <v>19754.345000000005</v>
      </c>
      <c r="O385" s="60">
        <v>19834.731000000003</v>
      </c>
      <c r="P385" s="60">
        <v>19938.011999999995</v>
      </c>
      <c r="Q385" s="60">
        <v>19986.510999999995</v>
      </c>
    </row>
    <row r="386" spans="1:17" x14ac:dyDescent="0.3">
      <c r="A386" t="s">
        <v>1329</v>
      </c>
      <c r="B386" t="s">
        <v>123</v>
      </c>
      <c r="C386" t="s">
        <v>561</v>
      </c>
      <c r="D386" t="s">
        <v>562</v>
      </c>
      <c r="E386" t="s">
        <v>126</v>
      </c>
      <c r="F386" t="s">
        <v>53</v>
      </c>
      <c r="G386" s="60">
        <v>22441.754000000004</v>
      </c>
      <c r="H386" s="60">
        <v>22414.73</v>
      </c>
      <c r="I386" s="60">
        <v>22408.656999999999</v>
      </c>
      <c r="J386" s="60">
        <v>22443.924999999999</v>
      </c>
      <c r="K386" s="60">
        <v>22571.024999999998</v>
      </c>
      <c r="L386" s="60">
        <v>22661.429000000004</v>
      </c>
      <c r="M386" s="60">
        <v>22714.904000000002</v>
      </c>
      <c r="N386" s="60">
        <v>22792.196</v>
      </c>
      <c r="O386" s="60">
        <v>22841.507999999998</v>
      </c>
      <c r="P386" s="60">
        <v>22828.689000000002</v>
      </c>
      <c r="Q386" s="60">
        <v>22849.762000000002</v>
      </c>
    </row>
    <row r="387" spans="1:17" x14ac:dyDescent="0.3">
      <c r="A387" t="s">
        <v>1330</v>
      </c>
      <c r="B387" t="s">
        <v>124</v>
      </c>
      <c r="C387" t="s">
        <v>561</v>
      </c>
      <c r="D387" t="s">
        <v>562</v>
      </c>
      <c r="E387" t="s">
        <v>126</v>
      </c>
      <c r="F387" t="s">
        <v>54</v>
      </c>
      <c r="G387" s="60">
        <v>21821.670999999998</v>
      </c>
      <c r="H387" s="60">
        <v>21714.636999999999</v>
      </c>
      <c r="I387" s="60">
        <v>21649.227000000003</v>
      </c>
      <c r="J387" s="60">
        <v>21567.242000000002</v>
      </c>
      <c r="K387" s="60">
        <v>21497.429</v>
      </c>
      <c r="L387" s="60">
        <v>21444.885999999995</v>
      </c>
      <c r="M387" s="60">
        <v>21437.886000000002</v>
      </c>
      <c r="N387" s="60">
        <v>21465.411</v>
      </c>
      <c r="O387" s="60">
        <v>21471.293000000001</v>
      </c>
      <c r="P387" s="60">
        <v>21414.800000000003</v>
      </c>
      <c r="Q387" s="60">
        <v>21413.094000000005</v>
      </c>
    </row>
    <row r="388" spans="1:17" x14ac:dyDescent="0.3">
      <c r="A388" t="s">
        <v>1331</v>
      </c>
      <c r="B388" t="s">
        <v>35</v>
      </c>
      <c r="C388" t="s">
        <v>561</v>
      </c>
      <c r="D388" t="s">
        <v>562</v>
      </c>
      <c r="E388" t="s">
        <v>55</v>
      </c>
      <c r="F388" t="s">
        <v>53</v>
      </c>
      <c r="G388" s="60">
        <v>35443.027999999991</v>
      </c>
      <c r="H388" s="60">
        <v>35502.795000000006</v>
      </c>
      <c r="I388" s="60">
        <v>35612.025999999998</v>
      </c>
      <c r="J388" s="60">
        <v>35748.538</v>
      </c>
      <c r="K388" s="60">
        <v>35889.384999999995</v>
      </c>
      <c r="L388" s="60">
        <v>36015.501000000011</v>
      </c>
      <c r="M388" s="60">
        <v>36196.161999999997</v>
      </c>
      <c r="N388" s="60">
        <v>36311.301000000007</v>
      </c>
      <c r="O388" s="60">
        <v>36500.632000000005</v>
      </c>
      <c r="P388" s="60">
        <v>36662.406000000003</v>
      </c>
      <c r="Q388" s="60">
        <v>36750.850000000006</v>
      </c>
    </row>
    <row r="389" spans="1:17" x14ac:dyDescent="0.3">
      <c r="A389" t="s">
        <v>1332</v>
      </c>
      <c r="B389" t="s">
        <v>36</v>
      </c>
      <c r="C389" t="s">
        <v>561</v>
      </c>
      <c r="D389" t="s">
        <v>562</v>
      </c>
      <c r="E389" t="s">
        <v>55</v>
      </c>
      <c r="F389" t="s">
        <v>54</v>
      </c>
      <c r="G389" s="60">
        <v>35768.279999999992</v>
      </c>
      <c r="H389" s="60">
        <v>35946.435000000005</v>
      </c>
      <c r="I389" s="60">
        <v>36050.927999999993</v>
      </c>
      <c r="J389" s="60">
        <v>36251.172000000013</v>
      </c>
      <c r="K389" s="60">
        <v>36495.293000000005</v>
      </c>
      <c r="L389" s="60">
        <v>36669.245000000003</v>
      </c>
      <c r="M389" s="60">
        <v>36885.242000000006</v>
      </c>
      <c r="N389" s="60">
        <v>37115.480000000003</v>
      </c>
      <c r="O389" s="60">
        <v>37345.728999999999</v>
      </c>
      <c r="P389" s="60">
        <v>37557.509000000005</v>
      </c>
      <c r="Q389" s="60">
        <v>37747.604000000007</v>
      </c>
    </row>
    <row r="390" spans="1:17" x14ac:dyDescent="0.3">
      <c r="A390" t="s">
        <v>1333</v>
      </c>
      <c r="B390" t="s">
        <v>123</v>
      </c>
      <c r="C390" t="s">
        <v>563</v>
      </c>
      <c r="D390" t="s">
        <v>564</v>
      </c>
      <c r="E390" t="s">
        <v>126</v>
      </c>
      <c r="F390" t="s">
        <v>53</v>
      </c>
      <c r="G390" s="60">
        <v>18554.219000000001</v>
      </c>
      <c r="H390" s="60">
        <v>18680.616999999995</v>
      </c>
      <c r="I390" s="60">
        <v>18787.843000000004</v>
      </c>
      <c r="J390" s="60">
        <v>18965.980999999996</v>
      </c>
      <c r="K390" s="60">
        <v>19189.434999999998</v>
      </c>
      <c r="L390" s="60">
        <v>19409.412</v>
      </c>
      <c r="M390" s="60">
        <v>19617.808000000001</v>
      </c>
      <c r="N390" s="60">
        <v>19848.022000000001</v>
      </c>
      <c r="O390" s="60">
        <v>20036.632000000001</v>
      </c>
      <c r="P390" s="60">
        <v>20157.599000000002</v>
      </c>
      <c r="Q390" s="60">
        <v>20302.738000000001</v>
      </c>
    </row>
    <row r="391" spans="1:17" x14ac:dyDescent="0.3">
      <c r="A391" t="s">
        <v>1334</v>
      </c>
      <c r="B391" t="s">
        <v>124</v>
      </c>
      <c r="C391" t="s">
        <v>563</v>
      </c>
      <c r="D391" t="s">
        <v>564</v>
      </c>
      <c r="E391" t="s">
        <v>126</v>
      </c>
      <c r="F391" t="s">
        <v>54</v>
      </c>
      <c r="G391" s="60">
        <v>18283.303999999996</v>
      </c>
      <c r="H391" s="60">
        <v>18221.889000000003</v>
      </c>
      <c r="I391" s="60">
        <v>18272.112999999998</v>
      </c>
      <c r="J391" s="60">
        <v>18293.178</v>
      </c>
      <c r="K391" s="60">
        <v>18368.762000000002</v>
      </c>
      <c r="L391" s="60">
        <v>18410.109</v>
      </c>
      <c r="M391" s="60">
        <v>18475.422999999995</v>
      </c>
      <c r="N391" s="60">
        <v>18564.601000000002</v>
      </c>
      <c r="O391" s="60">
        <v>18696.181000000004</v>
      </c>
      <c r="P391" s="60">
        <v>18718.828999999998</v>
      </c>
      <c r="Q391" s="60">
        <v>18791.668000000001</v>
      </c>
    </row>
    <row r="392" spans="1:17" x14ac:dyDescent="0.3">
      <c r="A392" t="s">
        <v>1335</v>
      </c>
      <c r="B392" t="s">
        <v>35</v>
      </c>
      <c r="C392" t="s">
        <v>563</v>
      </c>
      <c r="D392" t="s">
        <v>564</v>
      </c>
      <c r="E392" t="s">
        <v>55</v>
      </c>
      <c r="F392" t="s">
        <v>53</v>
      </c>
      <c r="G392" s="60">
        <v>31644.319</v>
      </c>
      <c r="H392" s="60">
        <v>31952.579999999998</v>
      </c>
      <c r="I392" s="60">
        <v>32287.964999999997</v>
      </c>
      <c r="J392" s="60">
        <v>32574.044999999995</v>
      </c>
      <c r="K392" s="60">
        <v>32870.776000000005</v>
      </c>
      <c r="L392" s="60">
        <v>33199.36299999999</v>
      </c>
      <c r="M392" s="60">
        <v>33516.033000000003</v>
      </c>
      <c r="N392" s="60">
        <v>33790.6</v>
      </c>
      <c r="O392" s="60">
        <v>34051.159999999996</v>
      </c>
      <c r="P392" s="60">
        <v>34332.069999999992</v>
      </c>
      <c r="Q392" s="60">
        <v>34624.391000000003</v>
      </c>
    </row>
    <row r="393" spans="1:17" x14ac:dyDescent="0.3">
      <c r="A393" t="s">
        <v>1336</v>
      </c>
      <c r="B393" t="s">
        <v>36</v>
      </c>
      <c r="C393" t="s">
        <v>563</v>
      </c>
      <c r="D393" t="s">
        <v>564</v>
      </c>
      <c r="E393" t="s">
        <v>55</v>
      </c>
      <c r="F393" t="s">
        <v>54</v>
      </c>
      <c r="G393" s="60">
        <v>32331.067999999996</v>
      </c>
      <c r="H393" s="60">
        <v>32704.021000000001</v>
      </c>
      <c r="I393" s="60">
        <v>33017.921999999999</v>
      </c>
      <c r="J393" s="60">
        <v>33306.790999999997</v>
      </c>
      <c r="K393" s="60">
        <v>33600.595000000001</v>
      </c>
      <c r="L393" s="60">
        <v>33874.809000000001</v>
      </c>
      <c r="M393" s="60">
        <v>34193.904999999999</v>
      </c>
      <c r="N393" s="60">
        <v>34478.099000000002</v>
      </c>
      <c r="O393" s="60">
        <v>34771.415000000001</v>
      </c>
      <c r="P393" s="60">
        <v>35051.000999999997</v>
      </c>
      <c r="Q393" s="60">
        <v>35228.791000000005</v>
      </c>
    </row>
    <row r="394" spans="1:17" x14ac:dyDescent="0.3">
      <c r="A394" t="s">
        <v>1337</v>
      </c>
      <c r="B394" t="s">
        <v>123</v>
      </c>
      <c r="C394" t="s">
        <v>565</v>
      </c>
      <c r="D394" t="s">
        <v>566</v>
      </c>
      <c r="E394" t="s">
        <v>126</v>
      </c>
      <c r="F394" t="s">
        <v>53</v>
      </c>
      <c r="G394" s="60">
        <v>11302.865</v>
      </c>
      <c r="H394" s="60">
        <v>11235.031999999997</v>
      </c>
      <c r="I394" s="60">
        <v>11166.355000000001</v>
      </c>
      <c r="J394" s="60">
        <v>11120.493999999999</v>
      </c>
      <c r="K394" s="60">
        <v>11092.569999999998</v>
      </c>
      <c r="L394" s="60">
        <v>11072.93</v>
      </c>
      <c r="M394" s="60">
        <v>11051.212</v>
      </c>
      <c r="N394" s="60">
        <v>11024.047999999997</v>
      </c>
      <c r="O394" s="60">
        <v>11106.38</v>
      </c>
      <c r="P394" s="60">
        <v>11078.727999999999</v>
      </c>
      <c r="Q394" s="60">
        <v>11048.784</v>
      </c>
    </row>
    <row r="395" spans="1:17" x14ac:dyDescent="0.3">
      <c r="A395" t="s">
        <v>1338</v>
      </c>
      <c r="B395" t="s">
        <v>124</v>
      </c>
      <c r="C395" t="s">
        <v>565</v>
      </c>
      <c r="D395" t="s">
        <v>566</v>
      </c>
      <c r="E395" t="s">
        <v>126</v>
      </c>
      <c r="F395" t="s">
        <v>54</v>
      </c>
      <c r="G395" s="60">
        <v>10772.325999999999</v>
      </c>
      <c r="H395" s="60">
        <v>10603.027000000002</v>
      </c>
      <c r="I395" s="60">
        <v>10420.476000000001</v>
      </c>
      <c r="J395" s="60">
        <v>10305.190999999999</v>
      </c>
      <c r="K395" s="60">
        <v>10209.539000000002</v>
      </c>
      <c r="L395" s="60">
        <v>10105.852000000001</v>
      </c>
      <c r="M395" s="60">
        <v>10051.242999999999</v>
      </c>
      <c r="N395" s="60">
        <v>10030.329000000002</v>
      </c>
      <c r="O395" s="60">
        <v>9962.8449999999993</v>
      </c>
      <c r="P395" s="60">
        <v>9935.8769999999986</v>
      </c>
      <c r="Q395" s="60">
        <v>9966.280999999999</v>
      </c>
    </row>
    <row r="396" spans="1:17" x14ac:dyDescent="0.3">
      <c r="A396" t="s">
        <v>1339</v>
      </c>
      <c r="B396" t="s">
        <v>35</v>
      </c>
      <c r="C396" t="s">
        <v>565</v>
      </c>
      <c r="D396" t="s">
        <v>566</v>
      </c>
      <c r="E396" t="s">
        <v>55</v>
      </c>
      <c r="F396" t="s">
        <v>53</v>
      </c>
      <c r="G396" s="60">
        <v>19305.098999999998</v>
      </c>
      <c r="H396" s="60">
        <v>19182.958000000002</v>
      </c>
      <c r="I396" s="60">
        <v>19042.127999999997</v>
      </c>
      <c r="J396" s="60">
        <v>18913.451000000001</v>
      </c>
      <c r="K396" s="60">
        <v>18792.074000000004</v>
      </c>
      <c r="L396" s="60">
        <v>18665.931999999997</v>
      </c>
      <c r="M396" s="60">
        <v>18563.858000000007</v>
      </c>
      <c r="N396" s="60">
        <v>18489.353999999999</v>
      </c>
      <c r="O396" s="60">
        <v>18338.615000000002</v>
      </c>
      <c r="P396" s="60">
        <v>18213.348000000002</v>
      </c>
      <c r="Q396" s="60">
        <v>18122.503000000004</v>
      </c>
    </row>
    <row r="397" spans="1:17" x14ac:dyDescent="0.3">
      <c r="A397" t="s">
        <v>1340</v>
      </c>
      <c r="B397" t="s">
        <v>36</v>
      </c>
      <c r="C397" t="s">
        <v>565</v>
      </c>
      <c r="D397" t="s">
        <v>566</v>
      </c>
      <c r="E397" t="s">
        <v>55</v>
      </c>
      <c r="F397" t="s">
        <v>54</v>
      </c>
      <c r="G397" s="60">
        <v>20106.308000000001</v>
      </c>
      <c r="H397" s="60">
        <v>19994.482999999997</v>
      </c>
      <c r="I397" s="60">
        <v>19923.606</v>
      </c>
      <c r="J397" s="60">
        <v>19824.203999999998</v>
      </c>
      <c r="K397" s="60">
        <v>19682.634000000005</v>
      </c>
      <c r="L397" s="60">
        <v>19611.972000000002</v>
      </c>
      <c r="M397" s="60">
        <v>19590.284</v>
      </c>
      <c r="N397" s="60">
        <v>19461.240000000005</v>
      </c>
      <c r="O397" s="60">
        <v>19348.597999999994</v>
      </c>
      <c r="P397" s="60">
        <v>19233.984000000004</v>
      </c>
      <c r="Q397" s="60">
        <v>19050.093999999997</v>
      </c>
    </row>
    <row r="398" spans="1:17" x14ac:dyDescent="0.3">
      <c r="A398" t="s">
        <v>1341</v>
      </c>
      <c r="B398" t="s">
        <v>123</v>
      </c>
      <c r="C398" t="s">
        <v>567</v>
      </c>
      <c r="D398" t="s">
        <v>568</v>
      </c>
      <c r="E398" t="s">
        <v>126</v>
      </c>
      <c r="F398" t="s">
        <v>53</v>
      </c>
      <c r="G398" s="60">
        <v>8658.4289999999983</v>
      </c>
      <c r="H398" s="60">
        <v>8598.9829999999984</v>
      </c>
      <c r="I398" s="60">
        <v>8493.1329999999998</v>
      </c>
      <c r="J398" s="60">
        <v>8452.5810000000001</v>
      </c>
      <c r="K398" s="60">
        <v>8406.9249999999993</v>
      </c>
      <c r="L398" s="60">
        <v>8363.2690000000002</v>
      </c>
      <c r="M398" s="60">
        <v>8334.2619999999988</v>
      </c>
      <c r="N398" s="60">
        <v>8309.4560000000001</v>
      </c>
      <c r="O398" s="60">
        <v>8283.5730000000021</v>
      </c>
      <c r="P398" s="60">
        <v>8191.9410000000007</v>
      </c>
      <c r="Q398" s="60">
        <v>8085.0490000000009</v>
      </c>
    </row>
    <row r="399" spans="1:17" x14ac:dyDescent="0.3">
      <c r="A399" t="s">
        <v>1342</v>
      </c>
      <c r="B399" t="s">
        <v>124</v>
      </c>
      <c r="C399" t="s">
        <v>567</v>
      </c>
      <c r="D399" t="s">
        <v>568</v>
      </c>
      <c r="E399" t="s">
        <v>126</v>
      </c>
      <c r="F399" t="s">
        <v>54</v>
      </c>
      <c r="G399" s="60">
        <v>8317.2890000000025</v>
      </c>
      <c r="H399" s="60">
        <v>8262.7889999999989</v>
      </c>
      <c r="I399" s="60">
        <v>8168.9830000000002</v>
      </c>
      <c r="J399" s="60">
        <v>8081.2339999999995</v>
      </c>
      <c r="K399" s="60">
        <v>8032.5840000000007</v>
      </c>
      <c r="L399" s="60">
        <v>7968.3740000000007</v>
      </c>
      <c r="M399" s="60">
        <v>7891.9540000000015</v>
      </c>
      <c r="N399" s="60">
        <v>7809.8690000000006</v>
      </c>
      <c r="O399" s="60">
        <v>7731.8520000000017</v>
      </c>
      <c r="P399" s="60">
        <v>7596.5640000000003</v>
      </c>
      <c r="Q399" s="60">
        <v>7518.2389999999987</v>
      </c>
    </row>
    <row r="400" spans="1:17" x14ac:dyDescent="0.3">
      <c r="A400" t="s">
        <v>1343</v>
      </c>
      <c r="B400" t="s">
        <v>35</v>
      </c>
      <c r="C400" t="s">
        <v>567</v>
      </c>
      <c r="D400" t="s">
        <v>568</v>
      </c>
      <c r="E400" t="s">
        <v>55</v>
      </c>
      <c r="F400" t="s">
        <v>53</v>
      </c>
      <c r="G400" s="60">
        <v>13174.008</v>
      </c>
      <c r="H400" s="60">
        <v>13011.758</v>
      </c>
      <c r="I400" s="60">
        <v>12833.315000000002</v>
      </c>
      <c r="J400" s="60">
        <v>12701.205</v>
      </c>
      <c r="K400" s="60">
        <v>12554.022000000001</v>
      </c>
      <c r="L400" s="60">
        <v>12407.319999999998</v>
      </c>
      <c r="M400" s="60">
        <v>12292.597000000003</v>
      </c>
      <c r="N400" s="60">
        <v>12185.583000000002</v>
      </c>
      <c r="O400" s="60">
        <v>12072.384999999997</v>
      </c>
      <c r="P400" s="60">
        <v>11946.335999999999</v>
      </c>
      <c r="Q400" s="60">
        <v>11853.801999999998</v>
      </c>
    </row>
    <row r="401" spans="1:17" x14ac:dyDescent="0.3">
      <c r="A401" t="s">
        <v>1344</v>
      </c>
      <c r="B401" t="s">
        <v>36</v>
      </c>
      <c r="C401" t="s">
        <v>567</v>
      </c>
      <c r="D401" t="s">
        <v>568</v>
      </c>
      <c r="E401" t="s">
        <v>55</v>
      </c>
      <c r="F401" t="s">
        <v>54</v>
      </c>
      <c r="G401" s="60">
        <v>13541.259999999998</v>
      </c>
      <c r="H401" s="60">
        <v>13391.279999999997</v>
      </c>
      <c r="I401" s="60">
        <v>13238.866999999998</v>
      </c>
      <c r="J401" s="60">
        <v>13098.684000000001</v>
      </c>
      <c r="K401" s="60">
        <v>13002.366999999998</v>
      </c>
      <c r="L401" s="60">
        <v>12873.407000000001</v>
      </c>
      <c r="M401" s="60">
        <v>12828.65</v>
      </c>
      <c r="N401" s="60">
        <v>12739.722</v>
      </c>
      <c r="O401" s="60">
        <v>12631.355000000001</v>
      </c>
      <c r="P401" s="60">
        <v>12598.800999999999</v>
      </c>
      <c r="Q401" s="60">
        <v>12470.890000000003</v>
      </c>
    </row>
    <row r="402" spans="1:17" x14ac:dyDescent="0.3">
      <c r="A402" t="s">
        <v>1345</v>
      </c>
      <c r="B402" t="s">
        <v>123</v>
      </c>
      <c r="C402" t="s">
        <v>569</v>
      </c>
      <c r="D402" t="s">
        <v>570</v>
      </c>
      <c r="E402" t="s">
        <v>126</v>
      </c>
      <c r="F402" t="s">
        <v>53</v>
      </c>
      <c r="G402" s="60">
        <v>13689.038000000002</v>
      </c>
      <c r="H402" s="60">
        <v>13572.749</v>
      </c>
      <c r="I402" s="60">
        <v>13540.058999999999</v>
      </c>
      <c r="J402" s="60">
        <v>13493.816000000001</v>
      </c>
      <c r="K402" s="60">
        <v>13468.426000000003</v>
      </c>
      <c r="L402" s="60">
        <v>13462.666000000001</v>
      </c>
      <c r="M402" s="60">
        <v>13432.026</v>
      </c>
      <c r="N402" s="60">
        <v>13467.800000000003</v>
      </c>
      <c r="O402" s="60">
        <v>13534.936</v>
      </c>
      <c r="P402" s="60">
        <v>13584.700999999997</v>
      </c>
      <c r="Q402" s="60">
        <v>13598.495999999997</v>
      </c>
    </row>
    <row r="403" spans="1:17" x14ac:dyDescent="0.3">
      <c r="A403" t="s">
        <v>1346</v>
      </c>
      <c r="B403" t="s">
        <v>124</v>
      </c>
      <c r="C403" t="s">
        <v>569</v>
      </c>
      <c r="D403" t="s">
        <v>570</v>
      </c>
      <c r="E403" t="s">
        <v>126</v>
      </c>
      <c r="F403" t="s">
        <v>54</v>
      </c>
      <c r="G403" s="60">
        <v>14251.392999999998</v>
      </c>
      <c r="H403" s="60">
        <v>14078.446000000002</v>
      </c>
      <c r="I403" s="60">
        <v>13933.755999999994</v>
      </c>
      <c r="J403" s="60">
        <v>13874.41</v>
      </c>
      <c r="K403" s="60">
        <v>13702.867999999997</v>
      </c>
      <c r="L403" s="60">
        <v>13627.754999999997</v>
      </c>
      <c r="M403" s="60">
        <v>13557.362999999999</v>
      </c>
      <c r="N403" s="60">
        <v>13513.82</v>
      </c>
      <c r="O403" s="60">
        <v>13492.187999999998</v>
      </c>
      <c r="P403" s="60">
        <v>13462.468999999999</v>
      </c>
      <c r="Q403" s="60">
        <v>13487.660999999998</v>
      </c>
    </row>
    <row r="404" spans="1:17" x14ac:dyDescent="0.3">
      <c r="A404" t="s">
        <v>1347</v>
      </c>
      <c r="B404" t="s">
        <v>35</v>
      </c>
      <c r="C404" t="s">
        <v>569</v>
      </c>
      <c r="D404" t="s">
        <v>570</v>
      </c>
      <c r="E404" t="s">
        <v>55</v>
      </c>
      <c r="F404" t="s">
        <v>53</v>
      </c>
      <c r="G404" s="60">
        <v>21335.530000000002</v>
      </c>
      <c r="H404" s="60">
        <v>21199.855000000003</v>
      </c>
      <c r="I404" s="60">
        <v>21137.966</v>
      </c>
      <c r="J404" s="60">
        <v>21080.634999999995</v>
      </c>
      <c r="K404" s="60">
        <v>20969.226999999999</v>
      </c>
      <c r="L404" s="60">
        <v>20904.615999999998</v>
      </c>
      <c r="M404" s="60">
        <v>20832.652000000002</v>
      </c>
      <c r="N404" s="60">
        <v>20799.230999999996</v>
      </c>
      <c r="O404" s="60">
        <v>20643.884999999995</v>
      </c>
      <c r="P404" s="60">
        <v>20509.12</v>
      </c>
      <c r="Q404" s="60">
        <v>20291.108999999997</v>
      </c>
    </row>
    <row r="405" spans="1:17" x14ac:dyDescent="0.3">
      <c r="A405" t="s">
        <v>1348</v>
      </c>
      <c r="B405" t="s">
        <v>36</v>
      </c>
      <c r="C405" t="s">
        <v>569</v>
      </c>
      <c r="D405" t="s">
        <v>570</v>
      </c>
      <c r="E405" t="s">
        <v>55</v>
      </c>
      <c r="F405" t="s">
        <v>54</v>
      </c>
      <c r="G405" s="60">
        <v>21516.818999999996</v>
      </c>
      <c r="H405" s="60">
        <v>21506.078000000005</v>
      </c>
      <c r="I405" s="60">
        <v>21464.113999999998</v>
      </c>
      <c r="J405" s="60">
        <v>21414.186999999998</v>
      </c>
      <c r="K405" s="60">
        <v>21409.248</v>
      </c>
      <c r="L405" s="60">
        <v>21374.62</v>
      </c>
      <c r="M405" s="60">
        <v>21336.454999999994</v>
      </c>
      <c r="N405" s="60">
        <v>21225.717000000001</v>
      </c>
      <c r="O405" s="60">
        <v>21071.722999999998</v>
      </c>
      <c r="P405" s="60">
        <v>20932.807000000004</v>
      </c>
      <c r="Q405" s="60">
        <v>20753.667000000001</v>
      </c>
    </row>
    <row r="406" spans="1:17" x14ac:dyDescent="0.3">
      <c r="A406" t="s">
        <v>1349</v>
      </c>
      <c r="B406" t="s">
        <v>123</v>
      </c>
      <c r="C406" t="s">
        <v>571</v>
      </c>
      <c r="D406" t="s">
        <v>572</v>
      </c>
      <c r="E406" t="s">
        <v>126</v>
      </c>
      <c r="F406" t="s">
        <v>53</v>
      </c>
      <c r="G406" s="60">
        <v>8658.4539999999979</v>
      </c>
      <c r="H406" s="60">
        <v>8532.634</v>
      </c>
      <c r="I406" s="60">
        <v>8471.5249999999996</v>
      </c>
      <c r="J406" s="60">
        <v>8393.4699999999993</v>
      </c>
      <c r="K406" s="60">
        <v>8281.9159999999993</v>
      </c>
      <c r="L406" s="60">
        <v>8311.2549999999992</v>
      </c>
      <c r="M406" s="60">
        <v>8276.0380000000005</v>
      </c>
      <c r="N406" s="60">
        <v>8205.4959999999992</v>
      </c>
      <c r="O406" s="60">
        <v>8161.6229999999996</v>
      </c>
      <c r="P406" s="60">
        <v>8092.1279999999988</v>
      </c>
      <c r="Q406" s="60">
        <v>8001.1840000000002</v>
      </c>
    </row>
    <row r="407" spans="1:17" x14ac:dyDescent="0.3">
      <c r="A407" t="s">
        <v>1350</v>
      </c>
      <c r="B407" t="s">
        <v>124</v>
      </c>
      <c r="C407" t="s">
        <v>571</v>
      </c>
      <c r="D407" t="s">
        <v>572</v>
      </c>
      <c r="E407" t="s">
        <v>126</v>
      </c>
      <c r="F407" t="s">
        <v>54</v>
      </c>
      <c r="G407" s="60">
        <v>8063.3159999999998</v>
      </c>
      <c r="H407" s="60">
        <v>7958.3929999999991</v>
      </c>
      <c r="I407" s="60">
        <v>7846.8889999999992</v>
      </c>
      <c r="J407" s="60">
        <v>7773.5190000000011</v>
      </c>
      <c r="K407" s="60">
        <v>7681.5159999999987</v>
      </c>
      <c r="L407" s="60">
        <v>7654.55</v>
      </c>
      <c r="M407" s="60">
        <v>7582.4939999999997</v>
      </c>
      <c r="N407" s="60">
        <v>7549.433</v>
      </c>
      <c r="O407" s="60">
        <v>7475.0249999999987</v>
      </c>
      <c r="P407" s="60">
        <v>7391.0970000000016</v>
      </c>
      <c r="Q407" s="60">
        <v>7324.2579999999998</v>
      </c>
    </row>
    <row r="408" spans="1:17" x14ac:dyDescent="0.3">
      <c r="A408" t="s">
        <v>1351</v>
      </c>
      <c r="B408" t="s">
        <v>35</v>
      </c>
      <c r="C408" t="s">
        <v>571</v>
      </c>
      <c r="D408" t="s">
        <v>572</v>
      </c>
      <c r="E408" t="s">
        <v>55</v>
      </c>
      <c r="F408" t="s">
        <v>53</v>
      </c>
      <c r="G408" s="60">
        <v>14397.075999999999</v>
      </c>
      <c r="H408" s="60">
        <v>14273.636999999997</v>
      </c>
      <c r="I408" s="60">
        <v>14117.027</v>
      </c>
      <c r="J408" s="60">
        <v>14045.233000000004</v>
      </c>
      <c r="K408" s="60">
        <v>13970.41</v>
      </c>
      <c r="L408" s="60">
        <v>13799.448999999997</v>
      </c>
      <c r="M408" s="60">
        <v>13719.463</v>
      </c>
      <c r="N408" s="60">
        <v>13571.620999999997</v>
      </c>
      <c r="O408" s="60">
        <v>13431.958000000001</v>
      </c>
      <c r="P408" s="60">
        <v>13313.173000000001</v>
      </c>
      <c r="Q408" s="60">
        <v>13157.814</v>
      </c>
    </row>
    <row r="409" spans="1:17" x14ac:dyDescent="0.3">
      <c r="A409" t="s">
        <v>1352</v>
      </c>
      <c r="B409" t="s">
        <v>36</v>
      </c>
      <c r="C409" t="s">
        <v>571</v>
      </c>
      <c r="D409" t="s">
        <v>572</v>
      </c>
      <c r="E409" t="s">
        <v>55</v>
      </c>
      <c r="F409" t="s">
        <v>54</v>
      </c>
      <c r="G409" s="60">
        <v>14288.380000000001</v>
      </c>
      <c r="H409" s="60">
        <v>14188.028999999999</v>
      </c>
      <c r="I409" s="60">
        <v>14055.070000000003</v>
      </c>
      <c r="J409" s="60">
        <v>13985.333000000001</v>
      </c>
      <c r="K409" s="60">
        <v>13923.094000000001</v>
      </c>
      <c r="L409" s="60">
        <v>13869.464000000002</v>
      </c>
      <c r="M409" s="60">
        <v>13809.260000000002</v>
      </c>
      <c r="N409" s="60">
        <v>13683.047000000002</v>
      </c>
      <c r="O409" s="60">
        <v>13539.801000000003</v>
      </c>
      <c r="P409" s="60">
        <v>13448.497000000001</v>
      </c>
      <c r="Q409" s="60">
        <v>13351.825000000003</v>
      </c>
    </row>
    <row r="410" spans="1:17" x14ac:dyDescent="0.3">
      <c r="A410" t="s">
        <v>1353</v>
      </c>
      <c r="B410" t="s">
        <v>123</v>
      </c>
      <c r="C410" t="s">
        <v>573</v>
      </c>
      <c r="D410" t="s">
        <v>574</v>
      </c>
      <c r="E410" t="s">
        <v>126</v>
      </c>
      <c r="F410" t="s">
        <v>53</v>
      </c>
      <c r="G410" s="60">
        <v>5983.0659999999998</v>
      </c>
      <c r="H410" s="60">
        <v>5995.5140000000001</v>
      </c>
      <c r="I410" s="60">
        <v>5967.9629999999979</v>
      </c>
      <c r="J410" s="60">
        <v>6016.0659999999989</v>
      </c>
      <c r="K410" s="60">
        <v>6061.1010000000006</v>
      </c>
      <c r="L410" s="60">
        <v>6091.8150000000005</v>
      </c>
      <c r="M410" s="60">
        <v>6108.5969999999998</v>
      </c>
      <c r="N410" s="60">
        <v>6130.8010000000004</v>
      </c>
      <c r="O410" s="60">
        <v>6124.5869999999995</v>
      </c>
      <c r="P410" s="60">
        <v>6123.7970000000014</v>
      </c>
      <c r="Q410" s="60">
        <v>6116.6029999999992</v>
      </c>
    </row>
    <row r="411" spans="1:17" x14ac:dyDescent="0.3">
      <c r="A411" t="s">
        <v>1354</v>
      </c>
      <c r="B411" t="s">
        <v>124</v>
      </c>
      <c r="C411" t="s">
        <v>573</v>
      </c>
      <c r="D411" t="s">
        <v>574</v>
      </c>
      <c r="E411" t="s">
        <v>126</v>
      </c>
      <c r="F411" t="s">
        <v>54</v>
      </c>
      <c r="G411" s="60">
        <v>5343.1409999999996</v>
      </c>
      <c r="H411" s="60">
        <v>5295.29</v>
      </c>
      <c r="I411" s="60">
        <v>5243.3769999999995</v>
      </c>
      <c r="J411" s="60">
        <v>5179.5200000000004</v>
      </c>
      <c r="K411" s="60">
        <v>5112.4370000000017</v>
      </c>
      <c r="L411" s="60">
        <v>5097.3560000000007</v>
      </c>
      <c r="M411" s="60">
        <v>5029.7849999999999</v>
      </c>
      <c r="N411" s="60">
        <v>5011.808</v>
      </c>
      <c r="O411" s="60">
        <v>4974.5140000000001</v>
      </c>
      <c r="P411" s="60">
        <v>4980.6149999999998</v>
      </c>
      <c r="Q411" s="60">
        <v>4958.7279999999992</v>
      </c>
    </row>
    <row r="412" spans="1:17" x14ac:dyDescent="0.3">
      <c r="A412" t="s">
        <v>1355</v>
      </c>
      <c r="B412" t="s">
        <v>35</v>
      </c>
      <c r="C412" t="s">
        <v>573</v>
      </c>
      <c r="D412" t="s">
        <v>574</v>
      </c>
      <c r="E412" t="s">
        <v>55</v>
      </c>
      <c r="F412" t="s">
        <v>53</v>
      </c>
      <c r="G412" s="60">
        <v>10688.389000000001</v>
      </c>
      <c r="H412" s="60">
        <v>10543.739000000003</v>
      </c>
      <c r="I412" s="60">
        <v>10378.066999999999</v>
      </c>
      <c r="J412" s="60">
        <v>10247.662999999999</v>
      </c>
      <c r="K412" s="60">
        <v>10127.097000000002</v>
      </c>
      <c r="L412" s="60">
        <v>9988.0209999999988</v>
      </c>
      <c r="M412" s="60">
        <v>9901.3990000000013</v>
      </c>
      <c r="N412" s="60">
        <v>9827.6869999999999</v>
      </c>
      <c r="O412" s="60">
        <v>9772.3809999999976</v>
      </c>
      <c r="P412" s="60">
        <v>9647.634</v>
      </c>
      <c r="Q412" s="60">
        <v>9572.3140000000003</v>
      </c>
    </row>
    <row r="413" spans="1:17" x14ac:dyDescent="0.3">
      <c r="A413" t="s">
        <v>1356</v>
      </c>
      <c r="B413" t="s">
        <v>36</v>
      </c>
      <c r="C413" t="s">
        <v>573</v>
      </c>
      <c r="D413" t="s">
        <v>574</v>
      </c>
      <c r="E413" t="s">
        <v>55</v>
      </c>
      <c r="F413" t="s">
        <v>54</v>
      </c>
      <c r="G413" s="60">
        <v>11226.235000000001</v>
      </c>
      <c r="H413" s="60">
        <v>11100.965</v>
      </c>
      <c r="I413" s="60">
        <v>10981.039999999999</v>
      </c>
      <c r="J413" s="60">
        <v>10938.619000000001</v>
      </c>
      <c r="K413" s="60">
        <v>10854.107000000002</v>
      </c>
      <c r="L413" s="60">
        <v>10795.193000000003</v>
      </c>
      <c r="M413" s="60">
        <v>10737.082999999999</v>
      </c>
      <c r="N413" s="60">
        <v>10662.631000000003</v>
      </c>
      <c r="O413" s="60">
        <v>10598.839000000002</v>
      </c>
      <c r="P413" s="60">
        <v>10481.722999999998</v>
      </c>
      <c r="Q413" s="60">
        <v>10401.937000000002</v>
      </c>
    </row>
    <row r="414" spans="1:17" x14ac:dyDescent="0.3">
      <c r="A414" t="s">
        <v>1357</v>
      </c>
      <c r="B414" t="s">
        <v>123</v>
      </c>
      <c r="C414" t="s">
        <v>575</v>
      </c>
      <c r="D414" t="s">
        <v>576</v>
      </c>
      <c r="E414" t="s">
        <v>126</v>
      </c>
      <c r="F414" t="s">
        <v>53</v>
      </c>
      <c r="G414" s="60">
        <v>10765.915000000001</v>
      </c>
      <c r="H414" s="60">
        <v>10698.960000000001</v>
      </c>
      <c r="I414" s="60">
        <v>10579.429999999998</v>
      </c>
      <c r="J414" s="60">
        <v>10542.036</v>
      </c>
      <c r="K414" s="60">
        <v>10493.780999999999</v>
      </c>
      <c r="L414" s="60">
        <v>10452.396000000001</v>
      </c>
      <c r="M414" s="60">
        <v>10466.530000000001</v>
      </c>
      <c r="N414" s="60">
        <v>10494.993999999997</v>
      </c>
      <c r="O414" s="60">
        <v>10512.088999999998</v>
      </c>
      <c r="P414" s="60">
        <v>10476.653</v>
      </c>
      <c r="Q414" s="60">
        <v>10451.750000000002</v>
      </c>
    </row>
    <row r="415" spans="1:17" x14ac:dyDescent="0.3">
      <c r="A415" t="s">
        <v>1358</v>
      </c>
      <c r="B415" t="s">
        <v>124</v>
      </c>
      <c r="C415" t="s">
        <v>575</v>
      </c>
      <c r="D415" t="s">
        <v>576</v>
      </c>
      <c r="E415" t="s">
        <v>126</v>
      </c>
      <c r="F415" t="s">
        <v>54</v>
      </c>
      <c r="G415" s="60">
        <v>9965.7740000000013</v>
      </c>
      <c r="H415" s="60">
        <v>9822.1340000000018</v>
      </c>
      <c r="I415" s="60">
        <v>9673.0350000000017</v>
      </c>
      <c r="J415" s="60">
        <v>9600.2999999999993</v>
      </c>
      <c r="K415" s="60">
        <v>9532.8349999999991</v>
      </c>
      <c r="L415" s="60">
        <v>9540.6920000000009</v>
      </c>
      <c r="M415" s="60">
        <v>9517.2789999999986</v>
      </c>
      <c r="N415" s="60">
        <v>9475.9310000000005</v>
      </c>
      <c r="O415" s="60">
        <v>9423.2540000000008</v>
      </c>
      <c r="P415" s="60">
        <v>9354.6129999999994</v>
      </c>
      <c r="Q415" s="60">
        <v>9315.1769999999997</v>
      </c>
    </row>
    <row r="416" spans="1:17" x14ac:dyDescent="0.3">
      <c r="A416" t="s">
        <v>1359</v>
      </c>
      <c r="B416" t="s">
        <v>35</v>
      </c>
      <c r="C416" t="s">
        <v>575</v>
      </c>
      <c r="D416" t="s">
        <v>576</v>
      </c>
      <c r="E416" t="s">
        <v>55</v>
      </c>
      <c r="F416" t="s">
        <v>53</v>
      </c>
      <c r="G416" s="60">
        <v>20528.515000000003</v>
      </c>
      <c r="H416" s="60">
        <v>20301.800999999999</v>
      </c>
      <c r="I416" s="60">
        <v>20226.516</v>
      </c>
      <c r="J416" s="60">
        <v>20101.675000000003</v>
      </c>
      <c r="K416" s="60">
        <v>19949.742999999999</v>
      </c>
      <c r="L416" s="60">
        <v>19789.030999999995</v>
      </c>
      <c r="M416" s="60">
        <v>19651.897000000001</v>
      </c>
      <c r="N416" s="60">
        <v>19496.487999999998</v>
      </c>
      <c r="O416" s="60">
        <v>19336.871999999999</v>
      </c>
      <c r="P416" s="60">
        <v>19200.446</v>
      </c>
      <c r="Q416" s="60">
        <v>19061.175999999999</v>
      </c>
    </row>
    <row r="417" spans="1:17" x14ac:dyDescent="0.3">
      <c r="A417" t="s">
        <v>1360</v>
      </c>
      <c r="B417" t="s">
        <v>36</v>
      </c>
      <c r="C417" t="s">
        <v>575</v>
      </c>
      <c r="D417" t="s">
        <v>576</v>
      </c>
      <c r="E417" t="s">
        <v>55</v>
      </c>
      <c r="F417" t="s">
        <v>54</v>
      </c>
      <c r="G417" s="60">
        <v>22018.523000000005</v>
      </c>
      <c r="H417" s="60">
        <v>21777.328000000005</v>
      </c>
      <c r="I417" s="60">
        <v>21692.508000000009</v>
      </c>
      <c r="J417" s="60">
        <v>21608.248</v>
      </c>
      <c r="K417" s="60">
        <v>21512.681000000004</v>
      </c>
      <c r="L417" s="60">
        <v>21381.061999999998</v>
      </c>
      <c r="M417" s="60">
        <v>21282.614000000001</v>
      </c>
      <c r="N417" s="60">
        <v>21170.618000000006</v>
      </c>
      <c r="O417" s="60">
        <v>21019.352000000003</v>
      </c>
      <c r="P417" s="60">
        <v>20909.021000000001</v>
      </c>
      <c r="Q417" s="60">
        <v>20752.964000000004</v>
      </c>
    </row>
    <row r="418" spans="1:17" x14ac:dyDescent="0.3">
      <c r="A418" t="s">
        <v>1361</v>
      </c>
      <c r="B418" t="s">
        <v>123</v>
      </c>
      <c r="C418" t="s">
        <v>577</v>
      </c>
      <c r="D418" t="s">
        <v>578</v>
      </c>
      <c r="E418" t="s">
        <v>126</v>
      </c>
      <c r="F418" t="s">
        <v>53</v>
      </c>
      <c r="G418" s="60">
        <v>14764.733999999999</v>
      </c>
      <c r="H418" s="60">
        <v>14657.051000000001</v>
      </c>
      <c r="I418" s="60">
        <v>14611.387000000001</v>
      </c>
      <c r="J418" s="60">
        <v>14596.224999999997</v>
      </c>
      <c r="K418" s="60">
        <v>14619.175000000001</v>
      </c>
      <c r="L418" s="60">
        <v>14654.301999999998</v>
      </c>
      <c r="M418" s="60">
        <v>14691.124999999998</v>
      </c>
      <c r="N418" s="60">
        <v>14711.510999999999</v>
      </c>
      <c r="O418" s="60">
        <v>14697.888999999996</v>
      </c>
      <c r="P418" s="60">
        <v>14720.203000000003</v>
      </c>
      <c r="Q418" s="60">
        <v>14733.524999999998</v>
      </c>
    </row>
    <row r="419" spans="1:17" x14ac:dyDescent="0.3">
      <c r="A419" t="s">
        <v>1362</v>
      </c>
      <c r="B419" t="s">
        <v>124</v>
      </c>
      <c r="C419" t="s">
        <v>577</v>
      </c>
      <c r="D419" t="s">
        <v>578</v>
      </c>
      <c r="E419" t="s">
        <v>126</v>
      </c>
      <c r="F419" t="s">
        <v>54</v>
      </c>
      <c r="G419" s="60">
        <v>15238.957999999999</v>
      </c>
      <c r="H419" s="60">
        <v>15144.343000000001</v>
      </c>
      <c r="I419" s="60">
        <v>15068.794999999998</v>
      </c>
      <c r="J419" s="60">
        <v>15038.569000000003</v>
      </c>
      <c r="K419" s="60">
        <v>14996.3</v>
      </c>
      <c r="L419" s="60">
        <v>15047.566999999999</v>
      </c>
      <c r="M419" s="60">
        <v>15024.694000000001</v>
      </c>
      <c r="N419" s="60">
        <v>15048.909000000001</v>
      </c>
      <c r="O419" s="60">
        <v>15031.737999999998</v>
      </c>
      <c r="P419" s="60">
        <v>15055.948999999999</v>
      </c>
      <c r="Q419" s="60">
        <v>15061.751</v>
      </c>
    </row>
    <row r="420" spans="1:17" x14ac:dyDescent="0.3">
      <c r="A420" t="s">
        <v>1363</v>
      </c>
      <c r="B420" t="s">
        <v>35</v>
      </c>
      <c r="C420" t="s">
        <v>577</v>
      </c>
      <c r="D420" t="s">
        <v>578</v>
      </c>
      <c r="E420" t="s">
        <v>55</v>
      </c>
      <c r="F420" t="s">
        <v>53</v>
      </c>
      <c r="G420" s="60">
        <v>25467.611999999994</v>
      </c>
      <c r="H420" s="60">
        <v>25409.678999999996</v>
      </c>
      <c r="I420" s="60">
        <v>25306.362000000008</v>
      </c>
      <c r="J420" s="60">
        <v>25227.088999999993</v>
      </c>
      <c r="K420" s="60">
        <v>25192.126000000004</v>
      </c>
      <c r="L420" s="60">
        <v>25144.981999999996</v>
      </c>
      <c r="M420" s="60">
        <v>25114.992999999995</v>
      </c>
      <c r="N420" s="60">
        <v>25020.269</v>
      </c>
      <c r="O420" s="60">
        <v>24973.957000000002</v>
      </c>
      <c r="P420" s="60">
        <v>24924.921000000006</v>
      </c>
      <c r="Q420" s="60">
        <v>24884.553</v>
      </c>
    </row>
    <row r="421" spans="1:17" x14ac:dyDescent="0.3">
      <c r="A421" t="s">
        <v>1364</v>
      </c>
      <c r="B421" t="s">
        <v>36</v>
      </c>
      <c r="C421" t="s">
        <v>577</v>
      </c>
      <c r="D421" t="s">
        <v>578</v>
      </c>
      <c r="E421" t="s">
        <v>55</v>
      </c>
      <c r="F421" t="s">
        <v>54</v>
      </c>
      <c r="G421" s="60">
        <v>25786.863999999998</v>
      </c>
      <c r="H421" s="60">
        <v>25772.691999999995</v>
      </c>
      <c r="I421" s="60">
        <v>25822.981999999996</v>
      </c>
      <c r="J421" s="60">
        <v>25837.992000000006</v>
      </c>
      <c r="K421" s="60">
        <v>25819.033000000003</v>
      </c>
      <c r="L421" s="60">
        <v>25760.346000000005</v>
      </c>
      <c r="M421" s="60">
        <v>25880.035000000003</v>
      </c>
      <c r="N421" s="60">
        <v>25918.970999999994</v>
      </c>
      <c r="O421" s="60">
        <v>25980.721999999991</v>
      </c>
      <c r="P421" s="60">
        <v>25993.19</v>
      </c>
      <c r="Q421" s="60">
        <v>25979.178000000004</v>
      </c>
    </row>
    <row r="422" spans="1:17" x14ac:dyDescent="0.3">
      <c r="A422" t="s">
        <v>1365</v>
      </c>
      <c r="B422" t="s">
        <v>123</v>
      </c>
      <c r="C422" t="s">
        <v>579</v>
      </c>
      <c r="D422" t="s">
        <v>580</v>
      </c>
      <c r="E422" t="s">
        <v>126</v>
      </c>
      <c r="F422" t="s">
        <v>53</v>
      </c>
      <c r="G422" s="60">
        <v>10046.57</v>
      </c>
      <c r="H422" s="60">
        <v>10026.239</v>
      </c>
      <c r="I422" s="60">
        <v>10029.991999999998</v>
      </c>
      <c r="J422" s="60">
        <v>10039.303999999998</v>
      </c>
      <c r="K422" s="60">
        <v>10001.357000000002</v>
      </c>
      <c r="L422" s="60">
        <v>10009.787</v>
      </c>
      <c r="M422" s="60">
        <v>10019.670999999998</v>
      </c>
      <c r="N422" s="60">
        <v>10068.281000000001</v>
      </c>
      <c r="O422" s="60">
        <v>10100.696999999998</v>
      </c>
      <c r="P422" s="60">
        <v>10119.880000000001</v>
      </c>
      <c r="Q422" s="60">
        <v>10111.302</v>
      </c>
    </row>
    <row r="423" spans="1:17" x14ac:dyDescent="0.3">
      <c r="A423" t="s">
        <v>1366</v>
      </c>
      <c r="B423" t="s">
        <v>124</v>
      </c>
      <c r="C423" t="s">
        <v>579</v>
      </c>
      <c r="D423" t="s">
        <v>580</v>
      </c>
      <c r="E423" t="s">
        <v>126</v>
      </c>
      <c r="F423" t="s">
        <v>54</v>
      </c>
      <c r="G423" s="60">
        <v>9995.4830000000002</v>
      </c>
      <c r="H423" s="60">
        <v>9971.5589999999993</v>
      </c>
      <c r="I423" s="60">
        <v>9955.723</v>
      </c>
      <c r="J423" s="60">
        <v>9889.0830000000005</v>
      </c>
      <c r="K423" s="60">
        <v>9876.3029999999999</v>
      </c>
      <c r="L423" s="60">
        <v>9966.5449999999983</v>
      </c>
      <c r="M423" s="60">
        <v>9941.3100000000013</v>
      </c>
      <c r="N423" s="60">
        <v>9944.5820000000003</v>
      </c>
      <c r="O423" s="60">
        <v>9943.7459999999992</v>
      </c>
      <c r="P423" s="60">
        <v>9906.4320000000025</v>
      </c>
      <c r="Q423" s="60">
        <v>9926.3740000000016</v>
      </c>
    </row>
    <row r="424" spans="1:17" x14ac:dyDescent="0.3">
      <c r="A424" t="s">
        <v>1367</v>
      </c>
      <c r="B424" t="s">
        <v>35</v>
      </c>
      <c r="C424" t="s">
        <v>579</v>
      </c>
      <c r="D424" t="s">
        <v>580</v>
      </c>
      <c r="E424" t="s">
        <v>55</v>
      </c>
      <c r="F424" t="s">
        <v>53</v>
      </c>
      <c r="G424" s="60">
        <v>15599.560000000005</v>
      </c>
      <c r="H424" s="60">
        <v>15558.547000000002</v>
      </c>
      <c r="I424" s="60">
        <v>15550.816999999995</v>
      </c>
      <c r="J424" s="60">
        <v>15564.160000000003</v>
      </c>
      <c r="K424" s="60">
        <v>15640.805000000002</v>
      </c>
      <c r="L424" s="60">
        <v>15655.441999999999</v>
      </c>
      <c r="M424" s="60">
        <v>15695.893</v>
      </c>
      <c r="N424" s="60">
        <v>15696.180000000002</v>
      </c>
      <c r="O424" s="60">
        <v>15710.616</v>
      </c>
      <c r="P424" s="60">
        <v>15720.212000000001</v>
      </c>
      <c r="Q424" s="60">
        <v>15723.731</v>
      </c>
    </row>
    <row r="425" spans="1:17" x14ac:dyDescent="0.3">
      <c r="A425" t="s">
        <v>1368</v>
      </c>
      <c r="B425" t="s">
        <v>36</v>
      </c>
      <c r="C425" t="s">
        <v>579</v>
      </c>
      <c r="D425" t="s">
        <v>580</v>
      </c>
      <c r="E425" t="s">
        <v>55</v>
      </c>
      <c r="F425" t="s">
        <v>54</v>
      </c>
      <c r="G425" s="60">
        <v>15530.324000000001</v>
      </c>
      <c r="H425" s="60">
        <v>15535.952000000001</v>
      </c>
      <c r="I425" s="60">
        <v>15587.754999999999</v>
      </c>
      <c r="J425" s="60">
        <v>15670.529000000002</v>
      </c>
      <c r="K425" s="60">
        <v>15698.893999999997</v>
      </c>
      <c r="L425" s="60">
        <v>15700.991999999998</v>
      </c>
      <c r="M425" s="60">
        <v>15799.397999999999</v>
      </c>
      <c r="N425" s="60">
        <v>15850.029</v>
      </c>
      <c r="O425" s="60">
        <v>15821.380000000005</v>
      </c>
      <c r="P425" s="60">
        <v>15828.876000000002</v>
      </c>
      <c r="Q425" s="60">
        <v>15845.425999999998</v>
      </c>
    </row>
    <row r="426" spans="1:17" x14ac:dyDescent="0.3">
      <c r="A426" t="s">
        <v>1369</v>
      </c>
      <c r="B426" t="s">
        <v>123</v>
      </c>
      <c r="C426" t="s">
        <v>581</v>
      </c>
      <c r="D426" t="s">
        <v>582</v>
      </c>
      <c r="E426" t="s">
        <v>126</v>
      </c>
      <c r="F426" t="s">
        <v>53</v>
      </c>
      <c r="G426" s="60">
        <v>13680.826000000001</v>
      </c>
      <c r="H426" s="60">
        <v>13531.009000000002</v>
      </c>
      <c r="I426" s="60">
        <v>13476.718999999999</v>
      </c>
      <c r="J426" s="60">
        <v>13340.909000000001</v>
      </c>
      <c r="K426" s="60">
        <v>13323.223000000002</v>
      </c>
      <c r="L426" s="60">
        <v>13297.571000000002</v>
      </c>
      <c r="M426" s="60">
        <v>13291.050999999999</v>
      </c>
      <c r="N426" s="60">
        <v>13318.658000000001</v>
      </c>
      <c r="O426" s="60">
        <v>13346.716</v>
      </c>
      <c r="P426" s="60">
        <v>13303.345000000001</v>
      </c>
      <c r="Q426" s="60">
        <v>13282.391000000001</v>
      </c>
    </row>
    <row r="427" spans="1:17" x14ac:dyDescent="0.3">
      <c r="A427" t="s">
        <v>1370</v>
      </c>
      <c r="B427" t="s">
        <v>124</v>
      </c>
      <c r="C427" t="s">
        <v>581</v>
      </c>
      <c r="D427" t="s">
        <v>582</v>
      </c>
      <c r="E427" t="s">
        <v>126</v>
      </c>
      <c r="F427" t="s">
        <v>54</v>
      </c>
      <c r="G427" s="60">
        <v>13249.178</v>
      </c>
      <c r="H427" s="60">
        <v>13098.739000000001</v>
      </c>
      <c r="I427" s="60">
        <v>12969.964000000002</v>
      </c>
      <c r="J427" s="60">
        <v>12959.385000000002</v>
      </c>
      <c r="K427" s="60">
        <v>12924.482999999998</v>
      </c>
      <c r="L427" s="60">
        <v>12956.432000000001</v>
      </c>
      <c r="M427" s="60">
        <v>12926.277999999998</v>
      </c>
      <c r="N427" s="60">
        <v>13000.290999999999</v>
      </c>
      <c r="O427" s="60">
        <v>12972.725000000002</v>
      </c>
      <c r="P427" s="60">
        <v>12913.492000000002</v>
      </c>
      <c r="Q427" s="60">
        <v>12918.068999999998</v>
      </c>
    </row>
    <row r="428" spans="1:17" x14ac:dyDescent="0.3">
      <c r="A428" t="s">
        <v>1371</v>
      </c>
      <c r="B428" t="s">
        <v>35</v>
      </c>
      <c r="C428" t="s">
        <v>581</v>
      </c>
      <c r="D428" t="s">
        <v>582</v>
      </c>
      <c r="E428" t="s">
        <v>55</v>
      </c>
      <c r="F428" t="s">
        <v>53</v>
      </c>
      <c r="G428" s="60">
        <v>20910.189999999995</v>
      </c>
      <c r="H428" s="60">
        <v>20853.825000000001</v>
      </c>
      <c r="I428" s="60">
        <v>20741.981999999996</v>
      </c>
      <c r="J428" s="60">
        <v>20793.544000000002</v>
      </c>
      <c r="K428" s="60">
        <v>20700.978000000006</v>
      </c>
      <c r="L428" s="60">
        <v>20669.132999999998</v>
      </c>
      <c r="M428" s="60">
        <v>20642.651999999995</v>
      </c>
      <c r="N428" s="60">
        <v>20596.143999999997</v>
      </c>
      <c r="O428" s="60">
        <v>20506.902999999995</v>
      </c>
      <c r="P428" s="60">
        <v>20480.386000000002</v>
      </c>
      <c r="Q428" s="60">
        <v>20434.458000000006</v>
      </c>
    </row>
    <row r="429" spans="1:17" x14ac:dyDescent="0.3">
      <c r="A429" t="s">
        <v>1372</v>
      </c>
      <c r="B429" t="s">
        <v>36</v>
      </c>
      <c r="C429" t="s">
        <v>581</v>
      </c>
      <c r="D429" t="s">
        <v>582</v>
      </c>
      <c r="E429" t="s">
        <v>55</v>
      </c>
      <c r="F429" t="s">
        <v>54</v>
      </c>
      <c r="G429" s="60">
        <v>21161.205000000002</v>
      </c>
      <c r="H429" s="60">
        <v>21087.966999999997</v>
      </c>
      <c r="I429" s="60">
        <v>21093.479000000003</v>
      </c>
      <c r="J429" s="60">
        <v>21075.877</v>
      </c>
      <c r="K429" s="60">
        <v>21034.205999999995</v>
      </c>
      <c r="L429" s="60">
        <v>20951.368999999999</v>
      </c>
      <c r="M429" s="60">
        <v>20960.471000000001</v>
      </c>
      <c r="N429" s="60">
        <v>20927.338</v>
      </c>
      <c r="O429" s="60">
        <v>20884.697999999997</v>
      </c>
      <c r="P429" s="60">
        <v>20872.504000000004</v>
      </c>
      <c r="Q429" s="60">
        <v>20826.334999999995</v>
      </c>
    </row>
    <row r="430" spans="1:17" x14ac:dyDescent="0.3">
      <c r="A430" t="s">
        <v>1373</v>
      </c>
      <c r="B430" t="s">
        <v>123</v>
      </c>
      <c r="C430" t="s">
        <v>583</v>
      </c>
      <c r="D430" t="s">
        <v>584</v>
      </c>
      <c r="E430" t="s">
        <v>126</v>
      </c>
      <c r="F430" t="s">
        <v>53</v>
      </c>
      <c r="G430" s="60">
        <v>7510.3520000000008</v>
      </c>
      <c r="H430" s="60">
        <v>7446.2789999999986</v>
      </c>
      <c r="I430" s="60">
        <v>7372.7309999999998</v>
      </c>
      <c r="J430" s="60">
        <v>7328.7529999999997</v>
      </c>
      <c r="K430" s="60">
        <v>7302.4460000000008</v>
      </c>
      <c r="L430" s="60">
        <v>7348.1369999999988</v>
      </c>
      <c r="M430" s="60">
        <v>7310.0209999999988</v>
      </c>
      <c r="N430" s="60">
        <v>7272.9769999999999</v>
      </c>
      <c r="O430" s="60">
        <v>7219.9339999999993</v>
      </c>
      <c r="P430" s="60">
        <v>7162.2960000000021</v>
      </c>
      <c r="Q430" s="60">
        <v>7130.1450000000023</v>
      </c>
    </row>
    <row r="431" spans="1:17" x14ac:dyDescent="0.3">
      <c r="A431" t="s">
        <v>1374</v>
      </c>
      <c r="B431" t="s">
        <v>124</v>
      </c>
      <c r="C431" t="s">
        <v>583</v>
      </c>
      <c r="D431" t="s">
        <v>584</v>
      </c>
      <c r="E431" t="s">
        <v>126</v>
      </c>
      <c r="F431" t="s">
        <v>54</v>
      </c>
      <c r="G431" s="60">
        <v>6802.5540000000001</v>
      </c>
      <c r="H431" s="60">
        <v>6761.2150000000001</v>
      </c>
      <c r="I431" s="60">
        <v>6731.9530000000013</v>
      </c>
      <c r="J431" s="60">
        <v>6722.9570000000012</v>
      </c>
      <c r="K431" s="60">
        <v>6704.0829999999987</v>
      </c>
      <c r="L431" s="60">
        <v>6709.5340000000006</v>
      </c>
      <c r="M431" s="60">
        <v>6664.0170000000007</v>
      </c>
      <c r="N431" s="60">
        <v>6660.4879999999985</v>
      </c>
      <c r="O431" s="60">
        <v>6644.8299999999981</v>
      </c>
      <c r="P431" s="60">
        <v>6627.9159999999983</v>
      </c>
      <c r="Q431" s="60">
        <v>6598.7419999999993</v>
      </c>
    </row>
    <row r="432" spans="1:17" x14ac:dyDescent="0.3">
      <c r="A432" t="s">
        <v>1375</v>
      </c>
      <c r="B432" t="s">
        <v>35</v>
      </c>
      <c r="C432" t="s">
        <v>583</v>
      </c>
      <c r="D432" t="s">
        <v>584</v>
      </c>
      <c r="E432" t="s">
        <v>55</v>
      </c>
      <c r="F432" t="s">
        <v>53</v>
      </c>
      <c r="G432" s="60">
        <v>15004.652000000002</v>
      </c>
      <c r="H432" s="60">
        <v>14850.234999999999</v>
      </c>
      <c r="I432" s="60">
        <v>14761.963999999998</v>
      </c>
      <c r="J432" s="60">
        <v>14649.227000000001</v>
      </c>
      <c r="K432" s="60">
        <v>14547.125</v>
      </c>
      <c r="L432" s="60">
        <v>14462.034</v>
      </c>
      <c r="M432" s="60">
        <v>14427.062999999996</v>
      </c>
      <c r="N432" s="60">
        <v>14351.882999999996</v>
      </c>
      <c r="O432" s="60">
        <v>14288.968000000003</v>
      </c>
      <c r="P432" s="60">
        <v>14196.774000000001</v>
      </c>
      <c r="Q432" s="60">
        <v>14143.17</v>
      </c>
    </row>
    <row r="433" spans="1:17" x14ac:dyDescent="0.3">
      <c r="A433" t="s">
        <v>1376</v>
      </c>
      <c r="B433" t="s">
        <v>36</v>
      </c>
      <c r="C433" t="s">
        <v>583</v>
      </c>
      <c r="D433" t="s">
        <v>584</v>
      </c>
      <c r="E433" t="s">
        <v>55</v>
      </c>
      <c r="F433" t="s">
        <v>54</v>
      </c>
      <c r="G433" s="60">
        <v>15368.161999999998</v>
      </c>
      <c r="H433" s="60">
        <v>15304.609</v>
      </c>
      <c r="I433" s="60">
        <v>15161.921</v>
      </c>
      <c r="J433" s="60">
        <v>15071.964</v>
      </c>
      <c r="K433" s="60">
        <v>15003.379000000001</v>
      </c>
      <c r="L433" s="60">
        <v>14917.997000000005</v>
      </c>
      <c r="M433" s="60">
        <v>14880.698</v>
      </c>
      <c r="N433" s="60">
        <v>14846.452000000003</v>
      </c>
      <c r="O433" s="60">
        <v>14793.246000000001</v>
      </c>
      <c r="P433" s="60">
        <v>14732.861999999996</v>
      </c>
      <c r="Q433" s="60">
        <v>14691.556999999997</v>
      </c>
    </row>
    <row r="434" spans="1:17" x14ac:dyDescent="0.3">
      <c r="A434" t="s">
        <v>1377</v>
      </c>
      <c r="B434" t="s">
        <v>123</v>
      </c>
      <c r="C434" t="s">
        <v>585</v>
      </c>
      <c r="D434" t="s">
        <v>586</v>
      </c>
      <c r="E434" t="s">
        <v>126</v>
      </c>
      <c r="F434" t="s">
        <v>53</v>
      </c>
      <c r="G434" s="60">
        <v>14523.944999999998</v>
      </c>
      <c r="H434" s="60">
        <v>14464.807999999999</v>
      </c>
      <c r="I434" s="60">
        <v>14361.124</v>
      </c>
      <c r="J434" s="60">
        <v>14478.713000000002</v>
      </c>
      <c r="K434" s="60">
        <v>14534.066999999999</v>
      </c>
      <c r="L434" s="60">
        <v>14579.450999999999</v>
      </c>
      <c r="M434" s="60">
        <v>14649.677000000003</v>
      </c>
      <c r="N434" s="60">
        <v>14746.932999999999</v>
      </c>
      <c r="O434" s="60">
        <v>14827.302000000001</v>
      </c>
      <c r="P434" s="60">
        <v>14858.577000000001</v>
      </c>
      <c r="Q434" s="60">
        <v>14877.184999999999</v>
      </c>
    </row>
    <row r="435" spans="1:17" x14ac:dyDescent="0.3">
      <c r="A435" t="s">
        <v>1378</v>
      </c>
      <c r="B435" t="s">
        <v>124</v>
      </c>
      <c r="C435" t="s">
        <v>585</v>
      </c>
      <c r="D435" t="s">
        <v>586</v>
      </c>
      <c r="E435" t="s">
        <v>126</v>
      </c>
      <c r="F435" t="s">
        <v>54</v>
      </c>
      <c r="G435" s="60">
        <v>14951.204000000002</v>
      </c>
      <c r="H435" s="60">
        <v>14942.49</v>
      </c>
      <c r="I435" s="60">
        <v>14865.792000000001</v>
      </c>
      <c r="J435" s="60">
        <v>14876.863000000001</v>
      </c>
      <c r="K435" s="60">
        <v>14958.905000000004</v>
      </c>
      <c r="L435" s="60">
        <v>15002.082000000004</v>
      </c>
      <c r="M435" s="60">
        <v>15009.741999999997</v>
      </c>
      <c r="N435" s="60">
        <v>15044.893</v>
      </c>
      <c r="O435" s="60">
        <v>15083.257000000001</v>
      </c>
      <c r="P435" s="60">
        <v>15113.187000000002</v>
      </c>
      <c r="Q435" s="60">
        <v>15108.116</v>
      </c>
    </row>
    <row r="436" spans="1:17" x14ac:dyDescent="0.3">
      <c r="A436" t="s">
        <v>1379</v>
      </c>
      <c r="B436" t="s">
        <v>35</v>
      </c>
      <c r="C436" t="s">
        <v>585</v>
      </c>
      <c r="D436" t="s">
        <v>586</v>
      </c>
      <c r="E436" t="s">
        <v>55</v>
      </c>
      <c r="F436" t="s">
        <v>53</v>
      </c>
      <c r="G436" s="60">
        <v>22615.238000000001</v>
      </c>
      <c r="H436" s="60">
        <v>22652.043999999994</v>
      </c>
      <c r="I436" s="60">
        <v>22670.687999999995</v>
      </c>
      <c r="J436" s="60">
        <v>22632.954000000005</v>
      </c>
      <c r="K436" s="60">
        <v>22594.037</v>
      </c>
      <c r="L436" s="60">
        <v>22631.793000000001</v>
      </c>
      <c r="M436" s="60">
        <v>22631.562000000002</v>
      </c>
      <c r="N436" s="60">
        <v>22674.019000000004</v>
      </c>
      <c r="O436" s="60">
        <v>22647.613000000005</v>
      </c>
      <c r="P436" s="60">
        <v>22657.558000000001</v>
      </c>
      <c r="Q436" s="60">
        <v>22675.407999999999</v>
      </c>
    </row>
    <row r="437" spans="1:17" x14ac:dyDescent="0.3">
      <c r="A437" t="s">
        <v>1380</v>
      </c>
      <c r="B437" t="s">
        <v>36</v>
      </c>
      <c r="C437" t="s">
        <v>585</v>
      </c>
      <c r="D437" t="s">
        <v>586</v>
      </c>
      <c r="E437" t="s">
        <v>55</v>
      </c>
      <c r="F437" t="s">
        <v>54</v>
      </c>
      <c r="G437" s="60">
        <v>23183.135000000002</v>
      </c>
      <c r="H437" s="60">
        <v>23211.758000000005</v>
      </c>
      <c r="I437" s="60">
        <v>23309.247000000003</v>
      </c>
      <c r="J437" s="60">
        <v>23375.643999999997</v>
      </c>
      <c r="K437" s="60">
        <v>23429.96</v>
      </c>
      <c r="L437" s="60">
        <v>23498.936000000002</v>
      </c>
      <c r="M437" s="60">
        <v>23598.606</v>
      </c>
      <c r="N437" s="60">
        <v>23717.814000000006</v>
      </c>
      <c r="O437" s="60">
        <v>23804.848999999995</v>
      </c>
      <c r="P437" s="60">
        <v>23904.286000000004</v>
      </c>
      <c r="Q437" s="60">
        <v>23965.047999999999</v>
      </c>
    </row>
    <row r="438" spans="1:17" x14ac:dyDescent="0.3">
      <c r="A438" t="s">
        <v>1381</v>
      </c>
      <c r="B438" t="s">
        <v>123</v>
      </c>
      <c r="C438" t="s">
        <v>587</v>
      </c>
      <c r="D438" t="s">
        <v>588</v>
      </c>
      <c r="E438" t="s">
        <v>126</v>
      </c>
      <c r="F438" t="s">
        <v>53</v>
      </c>
      <c r="G438" s="60">
        <v>11285.673999999999</v>
      </c>
      <c r="H438" s="60">
        <v>11238.592999999997</v>
      </c>
      <c r="I438" s="60">
        <v>11217.970000000005</v>
      </c>
      <c r="J438" s="60">
        <v>11224.864000000001</v>
      </c>
      <c r="K438" s="60">
        <v>11199.881999999996</v>
      </c>
      <c r="L438" s="60">
        <v>11274.887000000001</v>
      </c>
      <c r="M438" s="60">
        <v>11306.195999999998</v>
      </c>
      <c r="N438" s="60">
        <v>11335.663999999999</v>
      </c>
      <c r="O438" s="60">
        <v>11322.974</v>
      </c>
      <c r="P438" s="60">
        <v>11324.928</v>
      </c>
      <c r="Q438" s="60">
        <v>11311.985000000001</v>
      </c>
    </row>
    <row r="439" spans="1:17" x14ac:dyDescent="0.3">
      <c r="A439" t="s">
        <v>1382</v>
      </c>
      <c r="B439" t="s">
        <v>124</v>
      </c>
      <c r="C439" t="s">
        <v>587</v>
      </c>
      <c r="D439" t="s">
        <v>588</v>
      </c>
      <c r="E439" t="s">
        <v>126</v>
      </c>
      <c r="F439" t="s">
        <v>54</v>
      </c>
      <c r="G439" s="60">
        <v>11140.315999999997</v>
      </c>
      <c r="H439" s="60">
        <v>11064.601999999999</v>
      </c>
      <c r="I439" s="60">
        <v>10943.847</v>
      </c>
      <c r="J439" s="60">
        <v>10878.459000000003</v>
      </c>
      <c r="K439" s="60">
        <v>10867.580000000002</v>
      </c>
      <c r="L439" s="60">
        <v>10836.772000000001</v>
      </c>
      <c r="M439" s="60">
        <v>10827.916000000001</v>
      </c>
      <c r="N439" s="60">
        <v>10758.324000000002</v>
      </c>
      <c r="O439" s="60">
        <v>10759.832</v>
      </c>
      <c r="P439" s="60">
        <v>10732.046</v>
      </c>
      <c r="Q439" s="60">
        <v>10731.574000000001</v>
      </c>
    </row>
    <row r="440" spans="1:17" x14ac:dyDescent="0.3">
      <c r="A440" t="s">
        <v>1383</v>
      </c>
      <c r="B440" t="s">
        <v>35</v>
      </c>
      <c r="C440" t="s">
        <v>587</v>
      </c>
      <c r="D440" t="s">
        <v>588</v>
      </c>
      <c r="E440" t="s">
        <v>55</v>
      </c>
      <c r="F440" t="s">
        <v>53</v>
      </c>
      <c r="G440" s="60">
        <v>19076.986000000004</v>
      </c>
      <c r="H440" s="60">
        <v>18884.096000000001</v>
      </c>
      <c r="I440" s="60">
        <v>18742.254000000004</v>
      </c>
      <c r="J440" s="60">
        <v>18647.810999999994</v>
      </c>
      <c r="K440" s="60">
        <v>18527.079999999998</v>
      </c>
      <c r="L440" s="60">
        <v>18375.849000000006</v>
      </c>
      <c r="M440" s="60">
        <v>18311.167999999998</v>
      </c>
      <c r="N440" s="60">
        <v>18200.762999999999</v>
      </c>
      <c r="O440" s="60">
        <v>18100.113999999998</v>
      </c>
      <c r="P440" s="60">
        <v>17981.119000000002</v>
      </c>
      <c r="Q440" s="60">
        <v>17869.713</v>
      </c>
    </row>
    <row r="441" spans="1:17" x14ac:dyDescent="0.3">
      <c r="A441" t="s">
        <v>1384</v>
      </c>
      <c r="B441" t="s">
        <v>36</v>
      </c>
      <c r="C441" t="s">
        <v>587</v>
      </c>
      <c r="D441" t="s">
        <v>588</v>
      </c>
      <c r="E441" t="s">
        <v>55</v>
      </c>
      <c r="F441" t="s">
        <v>54</v>
      </c>
      <c r="G441" s="60">
        <v>19330.508000000002</v>
      </c>
      <c r="H441" s="60">
        <v>19281.217000000001</v>
      </c>
      <c r="I441" s="60">
        <v>19295.153999999999</v>
      </c>
      <c r="J441" s="60">
        <v>19217.208000000002</v>
      </c>
      <c r="K441" s="60">
        <v>19172.557999999997</v>
      </c>
      <c r="L441" s="60">
        <v>19119.870000000003</v>
      </c>
      <c r="M441" s="60">
        <v>19117.510999999999</v>
      </c>
      <c r="N441" s="60">
        <v>19122.378999999994</v>
      </c>
      <c r="O441" s="60">
        <v>19052.454000000002</v>
      </c>
      <c r="P441" s="60">
        <v>18978.016000000003</v>
      </c>
      <c r="Q441" s="60">
        <v>18840.261999999999</v>
      </c>
    </row>
    <row r="442" spans="1:17" x14ac:dyDescent="0.3">
      <c r="A442" t="s">
        <v>1385</v>
      </c>
      <c r="B442" t="s">
        <v>123</v>
      </c>
      <c r="C442" t="s">
        <v>589</v>
      </c>
      <c r="D442" t="s">
        <v>590</v>
      </c>
      <c r="E442" t="s">
        <v>126</v>
      </c>
      <c r="F442" t="s">
        <v>53</v>
      </c>
      <c r="G442" s="60">
        <v>11466.625999999998</v>
      </c>
      <c r="H442" s="60">
        <v>11406.733999999999</v>
      </c>
      <c r="I442" s="60">
        <v>11299.816000000003</v>
      </c>
      <c r="J442" s="60">
        <v>11262.899999999998</v>
      </c>
      <c r="K442" s="60">
        <v>11288.307000000003</v>
      </c>
      <c r="L442" s="60">
        <v>11249.104000000001</v>
      </c>
      <c r="M442" s="60">
        <v>11223.925000000001</v>
      </c>
      <c r="N442" s="60">
        <v>11271.623</v>
      </c>
      <c r="O442" s="60">
        <v>11287.523000000001</v>
      </c>
      <c r="P442" s="60">
        <v>11315.920999999997</v>
      </c>
      <c r="Q442" s="60">
        <v>11341.842999999997</v>
      </c>
    </row>
    <row r="443" spans="1:17" x14ac:dyDescent="0.3">
      <c r="A443" t="s">
        <v>1386</v>
      </c>
      <c r="B443" t="s">
        <v>124</v>
      </c>
      <c r="C443" t="s">
        <v>589</v>
      </c>
      <c r="D443" t="s">
        <v>590</v>
      </c>
      <c r="E443" t="s">
        <v>126</v>
      </c>
      <c r="F443" t="s">
        <v>54</v>
      </c>
      <c r="G443" s="60">
        <v>11156.758</v>
      </c>
      <c r="H443" s="60">
        <v>11130.615999999998</v>
      </c>
      <c r="I443" s="60">
        <v>11077.421</v>
      </c>
      <c r="J443" s="60">
        <v>11079.748999999998</v>
      </c>
      <c r="K443" s="60">
        <v>11105.834999999999</v>
      </c>
      <c r="L443" s="60">
        <v>11148.106</v>
      </c>
      <c r="M443" s="60">
        <v>11107.191000000003</v>
      </c>
      <c r="N443" s="60">
        <v>11124.393</v>
      </c>
      <c r="O443" s="60">
        <v>11088.774999999998</v>
      </c>
      <c r="P443" s="60">
        <v>11058.97</v>
      </c>
      <c r="Q443" s="60">
        <v>11056.572</v>
      </c>
    </row>
    <row r="444" spans="1:17" x14ac:dyDescent="0.3">
      <c r="A444" t="s">
        <v>1387</v>
      </c>
      <c r="B444" t="s">
        <v>35</v>
      </c>
      <c r="C444" t="s">
        <v>589</v>
      </c>
      <c r="D444" t="s">
        <v>590</v>
      </c>
      <c r="E444" t="s">
        <v>55</v>
      </c>
      <c r="F444" t="s">
        <v>53</v>
      </c>
      <c r="G444" s="60">
        <v>19938.484999999997</v>
      </c>
      <c r="H444" s="60">
        <v>19792.056000000004</v>
      </c>
      <c r="I444" s="60">
        <v>19735.586000000003</v>
      </c>
      <c r="J444" s="60">
        <v>19712.050999999996</v>
      </c>
      <c r="K444" s="60">
        <v>19545.528000000002</v>
      </c>
      <c r="L444" s="60">
        <v>19460.181999999997</v>
      </c>
      <c r="M444" s="60">
        <v>19377.638999999999</v>
      </c>
      <c r="N444" s="60">
        <v>19288.506000000005</v>
      </c>
      <c r="O444" s="60">
        <v>19215.421000000002</v>
      </c>
      <c r="P444" s="60">
        <v>19079.096000000001</v>
      </c>
      <c r="Q444" s="60">
        <v>18979.528999999999</v>
      </c>
    </row>
    <row r="445" spans="1:17" x14ac:dyDescent="0.3">
      <c r="A445" t="s">
        <v>1388</v>
      </c>
      <c r="B445" t="s">
        <v>36</v>
      </c>
      <c r="C445" t="s">
        <v>589</v>
      </c>
      <c r="D445" t="s">
        <v>590</v>
      </c>
      <c r="E445" t="s">
        <v>55</v>
      </c>
      <c r="F445" t="s">
        <v>54</v>
      </c>
      <c r="G445" s="60">
        <v>20759.695999999996</v>
      </c>
      <c r="H445" s="60">
        <v>20663.223000000005</v>
      </c>
      <c r="I445" s="60">
        <v>20620.906999999999</v>
      </c>
      <c r="J445" s="60">
        <v>20543.042999999998</v>
      </c>
      <c r="K445" s="60">
        <v>20567.704000000005</v>
      </c>
      <c r="L445" s="60">
        <v>20461.505999999998</v>
      </c>
      <c r="M445" s="60">
        <v>20458.038</v>
      </c>
      <c r="N445" s="60">
        <v>20391.562000000002</v>
      </c>
      <c r="O445" s="60">
        <v>20380.011000000006</v>
      </c>
      <c r="P445" s="60">
        <v>20332.762999999995</v>
      </c>
      <c r="Q445" s="60">
        <v>20246.688000000002</v>
      </c>
    </row>
    <row r="446" spans="1:17" x14ac:dyDescent="0.3">
      <c r="A446" t="s">
        <v>1389</v>
      </c>
      <c r="B446" t="s">
        <v>123</v>
      </c>
      <c r="C446" t="s">
        <v>591</v>
      </c>
      <c r="D446" t="s">
        <v>592</v>
      </c>
      <c r="E446" t="s">
        <v>126</v>
      </c>
      <c r="F446" t="s">
        <v>53</v>
      </c>
      <c r="G446" s="60">
        <v>12610.255999999999</v>
      </c>
      <c r="H446" s="60">
        <v>12596.362999999999</v>
      </c>
      <c r="I446" s="60">
        <v>12561.215</v>
      </c>
      <c r="J446" s="60">
        <v>12573.601000000001</v>
      </c>
      <c r="K446" s="60">
        <v>12637.554999999998</v>
      </c>
      <c r="L446" s="60">
        <v>12740.310999999998</v>
      </c>
      <c r="M446" s="60">
        <v>12853.728999999998</v>
      </c>
      <c r="N446" s="60">
        <v>12942.144999999999</v>
      </c>
      <c r="O446" s="60">
        <v>13013.265000000001</v>
      </c>
      <c r="P446" s="60">
        <v>13077.942000000003</v>
      </c>
      <c r="Q446" s="60">
        <v>13103.121999999999</v>
      </c>
    </row>
    <row r="447" spans="1:17" x14ac:dyDescent="0.3">
      <c r="A447" t="s">
        <v>1390</v>
      </c>
      <c r="B447" t="s">
        <v>124</v>
      </c>
      <c r="C447" t="s">
        <v>591</v>
      </c>
      <c r="D447" t="s">
        <v>592</v>
      </c>
      <c r="E447" t="s">
        <v>126</v>
      </c>
      <c r="F447" t="s">
        <v>54</v>
      </c>
      <c r="G447" s="60">
        <v>12779.985000000001</v>
      </c>
      <c r="H447" s="60">
        <v>12714.385</v>
      </c>
      <c r="I447" s="60">
        <v>12667.483999999997</v>
      </c>
      <c r="J447" s="60">
        <v>12713.708000000001</v>
      </c>
      <c r="K447" s="60">
        <v>12735.274000000001</v>
      </c>
      <c r="L447" s="60">
        <v>12791.227999999999</v>
      </c>
      <c r="M447" s="60">
        <v>12828.885</v>
      </c>
      <c r="N447" s="60">
        <v>12911.087</v>
      </c>
      <c r="O447" s="60">
        <v>12942.36</v>
      </c>
      <c r="P447" s="60">
        <v>12995.688000000002</v>
      </c>
      <c r="Q447" s="60">
        <v>13023.007000000001</v>
      </c>
    </row>
    <row r="448" spans="1:17" x14ac:dyDescent="0.3">
      <c r="A448" t="s">
        <v>1391</v>
      </c>
      <c r="B448" t="s">
        <v>35</v>
      </c>
      <c r="C448" t="s">
        <v>591</v>
      </c>
      <c r="D448" t="s">
        <v>592</v>
      </c>
      <c r="E448" t="s">
        <v>55</v>
      </c>
      <c r="F448" t="s">
        <v>53</v>
      </c>
      <c r="G448" s="60">
        <v>20369.667000000005</v>
      </c>
      <c r="H448" s="60">
        <v>20445.637999999999</v>
      </c>
      <c r="I448" s="60">
        <v>20615.295000000002</v>
      </c>
      <c r="J448" s="60">
        <v>20730.418999999998</v>
      </c>
      <c r="K448" s="60">
        <v>20807.927</v>
      </c>
      <c r="L448" s="60">
        <v>20935.021000000001</v>
      </c>
      <c r="M448" s="60">
        <v>21098.107000000004</v>
      </c>
      <c r="N448" s="60">
        <v>21187.34</v>
      </c>
      <c r="O448" s="60">
        <v>21284.031999999999</v>
      </c>
      <c r="P448" s="60">
        <v>21367.073999999997</v>
      </c>
      <c r="Q448" s="60">
        <v>21454.023000000001</v>
      </c>
    </row>
    <row r="449" spans="1:17" x14ac:dyDescent="0.3">
      <c r="A449" t="s">
        <v>1392</v>
      </c>
      <c r="B449" t="s">
        <v>36</v>
      </c>
      <c r="C449" t="s">
        <v>591</v>
      </c>
      <c r="D449" t="s">
        <v>592</v>
      </c>
      <c r="E449" t="s">
        <v>55</v>
      </c>
      <c r="F449" t="s">
        <v>54</v>
      </c>
      <c r="G449" s="60">
        <v>20733.928</v>
      </c>
      <c r="H449" s="60">
        <v>20911.161000000004</v>
      </c>
      <c r="I449" s="60">
        <v>21135.505999999998</v>
      </c>
      <c r="J449" s="60">
        <v>21281.986999999997</v>
      </c>
      <c r="K449" s="60">
        <v>21433.683000000001</v>
      </c>
      <c r="L449" s="60">
        <v>21604.111999999997</v>
      </c>
      <c r="M449" s="60">
        <v>21761.17</v>
      </c>
      <c r="N449" s="60">
        <v>21923.285999999996</v>
      </c>
      <c r="O449" s="60">
        <v>22120.719000000001</v>
      </c>
      <c r="P449" s="60">
        <v>22224.754000000001</v>
      </c>
      <c r="Q449" s="60">
        <v>22339.853999999999</v>
      </c>
    </row>
    <row r="450" spans="1:17" x14ac:dyDescent="0.3">
      <c r="A450" t="s">
        <v>1393</v>
      </c>
      <c r="B450" t="s">
        <v>123</v>
      </c>
      <c r="C450" t="s">
        <v>593</v>
      </c>
      <c r="D450" t="s">
        <v>594</v>
      </c>
      <c r="E450" t="s">
        <v>126</v>
      </c>
      <c r="F450" t="s">
        <v>53</v>
      </c>
      <c r="G450" s="60">
        <v>14234.89</v>
      </c>
      <c r="H450" s="60">
        <v>14230.415999999997</v>
      </c>
      <c r="I450" s="60">
        <v>14241.695000000003</v>
      </c>
      <c r="J450" s="60">
        <v>14285.466000000002</v>
      </c>
      <c r="K450" s="60">
        <v>14325.780999999999</v>
      </c>
      <c r="L450" s="60">
        <v>14382.027000000002</v>
      </c>
      <c r="M450" s="60">
        <v>14515.164000000001</v>
      </c>
      <c r="N450" s="60">
        <v>14630.163</v>
      </c>
      <c r="O450" s="60">
        <v>14682.848</v>
      </c>
      <c r="P450" s="60">
        <v>14754.515000000003</v>
      </c>
      <c r="Q450" s="60">
        <v>14879.396000000002</v>
      </c>
    </row>
    <row r="451" spans="1:17" x14ac:dyDescent="0.3">
      <c r="A451" t="s">
        <v>1394</v>
      </c>
      <c r="B451" t="s">
        <v>124</v>
      </c>
      <c r="C451" t="s">
        <v>593</v>
      </c>
      <c r="D451" t="s">
        <v>594</v>
      </c>
      <c r="E451" t="s">
        <v>126</v>
      </c>
      <c r="F451" t="s">
        <v>54</v>
      </c>
      <c r="G451" s="60">
        <v>12927.503999999999</v>
      </c>
      <c r="H451" s="60">
        <v>12850.808000000001</v>
      </c>
      <c r="I451" s="60">
        <v>12760.347</v>
      </c>
      <c r="J451" s="60">
        <v>12705.164000000001</v>
      </c>
      <c r="K451" s="60">
        <v>12680.768</v>
      </c>
      <c r="L451" s="60">
        <v>12723.356</v>
      </c>
      <c r="M451" s="60">
        <v>12761.877999999999</v>
      </c>
      <c r="N451" s="60">
        <v>12812.912</v>
      </c>
      <c r="O451" s="60">
        <v>12865.306999999999</v>
      </c>
      <c r="P451" s="60">
        <v>12945.027999999998</v>
      </c>
      <c r="Q451" s="60">
        <v>12996.952999999998</v>
      </c>
    </row>
    <row r="452" spans="1:17" x14ac:dyDescent="0.3">
      <c r="A452" t="s">
        <v>1395</v>
      </c>
      <c r="B452" t="s">
        <v>35</v>
      </c>
      <c r="C452" t="s">
        <v>593</v>
      </c>
      <c r="D452" t="s">
        <v>594</v>
      </c>
      <c r="E452" t="s">
        <v>55</v>
      </c>
      <c r="F452" t="s">
        <v>53</v>
      </c>
      <c r="G452" s="60">
        <v>25003.008999999998</v>
      </c>
      <c r="H452" s="60">
        <v>24956.138000000003</v>
      </c>
      <c r="I452" s="60">
        <v>25006.950999999997</v>
      </c>
      <c r="J452" s="60">
        <v>25064.773999999994</v>
      </c>
      <c r="K452" s="60">
        <v>25156.324999999997</v>
      </c>
      <c r="L452" s="60">
        <v>25239.458999999995</v>
      </c>
      <c r="M452" s="60">
        <v>25322.805000000004</v>
      </c>
      <c r="N452" s="60">
        <v>25409.081000000002</v>
      </c>
      <c r="O452" s="60">
        <v>25529.927999999996</v>
      </c>
      <c r="P452" s="60">
        <v>25623.890000000003</v>
      </c>
      <c r="Q452" s="60">
        <v>25662.282999999996</v>
      </c>
    </row>
    <row r="453" spans="1:17" x14ac:dyDescent="0.3">
      <c r="A453" t="s">
        <v>1396</v>
      </c>
      <c r="B453" t="s">
        <v>36</v>
      </c>
      <c r="C453" t="s">
        <v>593</v>
      </c>
      <c r="D453" t="s">
        <v>594</v>
      </c>
      <c r="E453" t="s">
        <v>55</v>
      </c>
      <c r="F453" t="s">
        <v>54</v>
      </c>
      <c r="G453" s="60">
        <v>27472.133000000002</v>
      </c>
      <c r="H453" s="60">
        <v>27539.456999999999</v>
      </c>
      <c r="I453" s="60">
        <v>27593.257999999998</v>
      </c>
      <c r="J453" s="60">
        <v>27667.467000000001</v>
      </c>
      <c r="K453" s="60">
        <v>27702.204999999994</v>
      </c>
      <c r="L453" s="60">
        <v>27770.367000000006</v>
      </c>
      <c r="M453" s="60">
        <v>27873.649000000009</v>
      </c>
      <c r="N453" s="60">
        <v>27986.632000000005</v>
      </c>
      <c r="O453" s="60">
        <v>28074.342000000004</v>
      </c>
      <c r="P453" s="60">
        <v>28138.618999999992</v>
      </c>
      <c r="Q453" s="60">
        <v>28175.004999999997</v>
      </c>
    </row>
    <row r="454" spans="1:17" x14ac:dyDescent="0.3">
      <c r="A454" t="s">
        <v>1397</v>
      </c>
      <c r="B454" t="s">
        <v>123</v>
      </c>
      <c r="C454" t="s">
        <v>595</v>
      </c>
      <c r="D454" t="s">
        <v>596</v>
      </c>
      <c r="E454" t="s">
        <v>126</v>
      </c>
      <c r="F454" t="s">
        <v>53</v>
      </c>
      <c r="G454" s="60">
        <v>24668.464999999997</v>
      </c>
      <c r="H454" s="60">
        <v>25082.415999999997</v>
      </c>
      <c r="I454" s="60">
        <v>25300.836000000003</v>
      </c>
      <c r="J454" s="60">
        <v>25484.505000000001</v>
      </c>
      <c r="K454" s="60">
        <v>25638.592000000001</v>
      </c>
      <c r="L454" s="60">
        <v>25756.364000000005</v>
      </c>
      <c r="M454" s="60">
        <v>25823.578999999998</v>
      </c>
      <c r="N454" s="60">
        <v>25922.571000000007</v>
      </c>
      <c r="O454" s="60">
        <v>26027.461000000003</v>
      </c>
      <c r="P454" s="60">
        <v>26188.476999999999</v>
      </c>
      <c r="Q454" s="60">
        <v>26326.929000000004</v>
      </c>
    </row>
    <row r="455" spans="1:17" x14ac:dyDescent="0.3">
      <c r="A455" t="s">
        <v>1398</v>
      </c>
      <c r="B455" t="s">
        <v>124</v>
      </c>
      <c r="C455" t="s">
        <v>595</v>
      </c>
      <c r="D455" t="s">
        <v>596</v>
      </c>
      <c r="E455" t="s">
        <v>126</v>
      </c>
      <c r="F455" t="s">
        <v>54</v>
      </c>
      <c r="G455" s="60">
        <v>23541.538999999997</v>
      </c>
      <c r="H455" s="60">
        <v>23609.748999999996</v>
      </c>
      <c r="I455" s="60">
        <v>23591.209000000003</v>
      </c>
      <c r="J455" s="60">
        <v>23445.668999999998</v>
      </c>
      <c r="K455" s="60">
        <v>23330.731000000003</v>
      </c>
      <c r="L455" s="60">
        <v>23211.726999999995</v>
      </c>
      <c r="M455" s="60">
        <v>23081.104999999996</v>
      </c>
      <c r="N455" s="60">
        <v>23051.873999999996</v>
      </c>
      <c r="O455" s="60">
        <v>23105.766</v>
      </c>
      <c r="P455" s="60">
        <v>23159.98</v>
      </c>
      <c r="Q455" s="60">
        <v>23298.261000000002</v>
      </c>
    </row>
    <row r="456" spans="1:17" x14ac:dyDescent="0.3">
      <c r="A456" t="s">
        <v>1399</v>
      </c>
      <c r="B456" t="s">
        <v>35</v>
      </c>
      <c r="C456" t="s">
        <v>595</v>
      </c>
      <c r="D456" t="s">
        <v>596</v>
      </c>
      <c r="E456" t="s">
        <v>55</v>
      </c>
      <c r="F456" t="s">
        <v>53</v>
      </c>
      <c r="G456" s="60">
        <v>20574.528999999999</v>
      </c>
      <c r="H456" s="60">
        <v>20682.263000000003</v>
      </c>
      <c r="I456" s="60">
        <v>20872.238000000005</v>
      </c>
      <c r="J456" s="60">
        <v>21073.072</v>
      </c>
      <c r="K456" s="60">
        <v>21242.436000000002</v>
      </c>
      <c r="L456" s="60">
        <v>21378.067999999996</v>
      </c>
      <c r="M456" s="60">
        <v>21551.795999999998</v>
      </c>
      <c r="N456" s="60">
        <v>21699.044000000002</v>
      </c>
      <c r="O456" s="60">
        <v>21921.84</v>
      </c>
      <c r="P456" s="60">
        <v>22097.825999999997</v>
      </c>
      <c r="Q456" s="60">
        <v>22323.057999999997</v>
      </c>
    </row>
    <row r="457" spans="1:17" x14ac:dyDescent="0.3">
      <c r="A457" t="s">
        <v>1400</v>
      </c>
      <c r="B457" t="s">
        <v>36</v>
      </c>
      <c r="C457" t="s">
        <v>595</v>
      </c>
      <c r="D457" t="s">
        <v>596</v>
      </c>
      <c r="E457" t="s">
        <v>55</v>
      </c>
      <c r="F457" t="s">
        <v>54</v>
      </c>
      <c r="G457" s="60">
        <v>20715.682000000001</v>
      </c>
      <c r="H457" s="60">
        <v>20772.807999999997</v>
      </c>
      <c r="I457" s="60">
        <v>20794.738999999998</v>
      </c>
      <c r="J457" s="60">
        <v>20958.870999999996</v>
      </c>
      <c r="K457" s="60">
        <v>21061.689000000002</v>
      </c>
      <c r="L457" s="60">
        <v>21147.74600000001</v>
      </c>
      <c r="M457" s="60">
        <v>21200.028999999999</v>
      </c>
      <c r="N457" s="60">
        <v>21318.151999999995</v>
      </c>
      <c r="O457" s="60">
        <v>21401.634000000002</v>
      </c>
      <c r="P457" s="60">
        <v>21463.594000000001</v>
      </c>
      <c r="Q457" s="60">
        <v>21530.164000000001</v>
      </c>
    </row>
    <row r="458" spans="1:17" x14ac:dyDescent="0.3">
      <c r="A458" t="s">
        <v>1401</v>
      </c>
      <c r="B458" t="s">
        <v>123</v>
      </c>
      <c r="C458" t="s">
        <v>597</v>
      </c>
      <c r="D458" t="s">
        <v>598</v>
      </c>
      <c r="E458" t="s">
        <v>126</v>
      </c>
      <c r="F458" t="s">
        <v>53</v>
      </c>
      <c r="G458" s="60">
        <v>9099.1360000000004</v>
      </c>
      <c r="H458" s="60">
        <v>9152.1290000000026</v>
      </c>
      <c r="I458" s="60">
        <v>9169.4479999999985</v>
      </c>
      <c r="J458" s="60">
        <v>9164.2350000000006</v>
      </c>
      <c r="K458" s="60">
        <v>9202.8109999999997</v>
      </c>
      <c r="L458" s="60">
        <v>9260.9339999999993</v>
      </c>
      <c r="M458" s="60">
        <v>9340.6189999999988</v>
      </c>
      <c r="N458" s="60">
        <v>9408.8749999999982</v>
      </c>
      <c r="O458" s="60">
        <v>9465.0910000000022</v>
      </c>
      <c r="P458" s="60">
        <v>9532.025999999998</v>
      </c>
      <c r="Q458" s="60">
        <v>9544.2740000000013</v>
      </c>
    </row>
    <row r="459" spans="1:17" x14ac:dyDescent="0.3">
      <c r="A459" t="s">
        <v>1402</v>
      </c>
      <c r="B459" t="s">
        <v>124</v>
      </c>
      <c r="C459" t="s">
        <v>597</v>
      </c>
      <c r="D459" t="s">
        <v>598</v>
      </c>
      <c r="E459" t="s">
        <v>126</v>
      </c>
      <c r="F459" t="s">
        <v>54</v>
      </c>
      <c r="G459" s="60">
        <v>8930.8230000000003</v>
      </c>
      <c r="H459" s="60">
        <v>8878.8719999999994</v>
      </c>
      <c r="I459" s="60">
        <v>8865.5329999999994</v>
      </c>
      <c r="J459" s="60">
        <v>8836.152</v>
      </c>
      <c r="K459" s="60">
        <v>8805.15</v>
      </c>
      <c r="L459" s="60">
        <v>8790.3079999999991</v>
      </c>
      <c r="M459" s="60">
        <v>8857.5590000000011</v>
      </c>
      <c r="N459" s="60">
        <v>8858.8819999999978</v>
      </c>
      <c r="O459" s="60">
        <v>8888.3969999999972</v>
      </c>
      <c r="P459" s="60">
        <v>8892.163999999997</v>
      </c>
      <c r="Q459" s="60">
        <v>8926.757999999998</v>
      </c>
    </row>
    <row r="460" spans="1:17" x14ac:dyDescent="0.3">
      <c r="A460" t="s">
        <v>1403</v>
      </c>
      <c r="B460" t="s">
        <v>35</v>
      </c>
      <c r="C460" t="s">
        <v>597</v>
      </c>
      <c r="D460" t="s">
        <v>598</v>
      </c>
      <c r="E460" t="s">
        <v>55</v>
      </c>
      <c r="F460" t="s">
        <v>53</v>
      </c>
      <c r="G460" s="60">
        <v>15395.634000000005</v>
      </c>
      <c r="H460" s="60">
        <v>15279.157000000003</v>
      </c>
      <c r="I460" s="60">
        <v>15238.476000000001</v>
      </c>
      <c r="J460" s="60">
        <v>15241.881000000003</v>
      </c>
      <c r="K460" s="60">
        <v>15191.673000000001</v>
      </c>
      <c r="L460" s="60">
        <v>15203.593000000001</v>
      </c>
      <c r="M460" s="60">
        <v>15186.904999999999</v>
      </c>
      <c r="N460" s="60">
        <v>15215.017000000002</v>
      </c>
      <c r="O460" s="60">
        <v>15221.277999999998</v>
      </c>
      <c r="P460" s="60">
        <v>15188.888000000001</v>
      </c>
      <c r="Q460" s="60">
        <v>15187.200999999999</v>
      </c>
    </row>
    <row r="461" spans="1:17" x14ac:dyDescent="0.3">
      <c r="A461" t="s">
        <v>1404</v>
      </c>
      <c r="B461" t="s">
        <v>36</v>
      </c>
      <c r="C461" t="s">
        <v>597</v>
      </c>
      <c r="D461" t="s">
        <v>598</v>
      </c>
      <c r="E461" t="s">
        <v>55</v>
      </c>
      <c r="F461" t="s">
        <v>54</v>
      </c>
      <c r="G461" s="60">
        <v>16306.733000000002</v>
      </c>
      <c r="H461" s="60">
        <v>16251.819</v>
      </c>
      <c r="I461" s="60">
        <v>16258.745999999997</v>
      </c>
      <c r="J461" s="60">
        <v>16254.946999999998</v>
      </c>
      <c r="K461" s="60">
        <v>16244.228999999999</v>
      </c>
      <c r="L461" s="60">
        <v>16231.636</v>
      </c>
      <c r="M461" s="60">
        <v>16243.412999999997</v>
      </c>
      <c r="N461" s="60">
        <v>16217.761000000002</v>
      </c>
      <c r="O461" s="60">
        <v>16217.76</v>
      </c>
      <c r="P461" s="60">
        <v>16225.54</v>
      </c>
      <c r="Q461" s="60">
        <v>16215.129999999997</v>
      </c>
    </row>
    <row r="462" spans="1:17" x14ac:dyDescent="0.3">
      <c r="A462" t="s">
        <v>1405</v>
      </c>
      <c r="B462" t="s">
        <v>123</v>
      </c>
      <c r="C462" t="s">
        <v>599</v>
      </c>
      <c r="D462" t="s">
        <v>600</v>
      </c>
      <c r="E462" t="s">
        <v>126</v>
      </c>
      <c r="F462" t="s">
        <v>53</v>
      </c>
      <c r="G462" s="60">
        <v>11000.706</v>
      </c>
      <c r="H462" s="60">
        <v>10908.207999999999</v>
      </c>
      <c r="I462" s="60">
        <v>10858.814</v>
      </c>
      <c r="J462" s="60">
        <v>10874.598</v>
      </c>
      <c r="K462" s="60">
        <v>10894.521999999999</v>
      </c>
      <c r="L462" s="60">
        <v>10897.916999999999</v>
      </c>
      <c r="M462" s="60">
        <v>10952.470000000001</v>
      </c>
      <c r="N462" s="60">
        <v>10970.633</v>
      </c>
      <c r="O462" s="60">
        <v>11018.815000000002</v>
      </c>
      <c r="P462" s="60">
        <v>10993.46</v>
      </c>
      <c r="Q462" s="60">
        <v>11030.416999999996</v>
      </c>
    </row>
    <row r="463" spans="1:17" x14ac:dyDescent="0.3">
      <c r="A463" t="s">
        <v>1406</v>
      </c>
      <c r="B463" t="s">
        <v>124</v>
      </c>
      <c r="C463" t="s">
        <v>599</v>
      </c>
      <c r="D463" t="s">
        <v>600</v>
      </c>
      <c r="E463" t="s">
        <v>126</v>
      </c>
      <c r="F463" t="s">
        <v>54</v>
      </c>
      <c r="G463" s="60">
        <v>10269.894</v>
      </c>
      <c r="H463" s="60">
        <v>10176.571</v>
      </c>
      <c r="I463" s="60">
        <v>10075.326000000001</v>
      </c>
      <c r="J463" s="60">
        <v>10038.983999999999</v>
      </c>
      <c r="K463" s="60">
        <v>10030.079999999998</v>
      </c>
      <c r="L463" s="60">
        <v>10051.249000000002</v>
      </c>
      <c r="M463" s="60">
        <v>10067.983000000002</v>
      </c>
      <c r="N463" s="60">
        <v>10052.632</v>
      </c>
      <c r="O463" s="60">
        <v>10062.728999999999</v>
      </c>
      <c r="P463" s="60">
        <v>10030.777</v>
      </c>
      <c r="Q463" s="60">
        <v>10039.442999999999</v>
      </c>
    </row>
    <row r="464" spans="1:17" x14ac:dyDescent="0.3">
      <c r="A464" t="s">
        <v>1407</v>
      </c>
      <c r="B464" t="s">
        <v>35</v>
      </c>
      <c r="C464" t="s">
        <v>599</v>
      </c>
      <c r="D464" t="s">
        <v>600</v>
      </c>
      <c r="E464" t="s">
        <v>55</v>
      </c>
      <c r="F464" t="s">
        <v>53</v>
      </c>
      <c r="G464" s="60">
        <v>17860.213000000003</v>
      </c>
      <c r="H464" s="60">
        <v>17835.731999999996</v>
      </c>
      <c r="I464" s="60">
        <v>17789.190000000002</v>
      </c>
      <c r="J464" s="60">
        <v>17728.839999999997</v>
      </c>
      <c r="K464" s="60">
        <v>17679.282000000003</v>
      </c>
      <c r="L464" s="60">
        <v>17643.451000000001</v>
      </c>
      <c r="M464" s="60">
        <v>17601.699000000001</v>
      </c>
      <c r="N464" s="60">
        <v>17616.169000000002</v>
      </c>
      <c r="O464" s="60">
        <v>17525.14</v>
      </c>
      <c r="P464" s="60">
        <v>17515.293000000001</v>
      </c>
      <c r="Q464" s="60">
        <v>17505.240999999998</v>
      </c>
    </row>
    <row r="465" spans="1:17" x14ac:dyDescent="0.3">
      <c r="A465" t="s">
        <v>1408</v>
      </c>
      <c r="B465" t="s">
        <v>36</v>
      </c>
      <c r="C465" t="s">
        <v>599</v>
      </c>
      <c r="D465" t="s">
        <v>600</v>
      </c>
      <c r="E465" t="s">
        <v>55</v>
      </c>
      <c r="F465" t="s">
        <v>54</v>
      </c>
      <c r="G465" s="60">
        <v>18975.471999999994</v>
      </c>
      <c r="H465" s="60">
        <v>18923.254999999997</v>
      </c>
      <c r="I465" s="60">
        <v>18846.758000000002</v>
      </c>
      <c r="J465" s="60">
        <v>18828.333999999999</v>
      </c>
      <c r="K465" s="60">
        <v>18806.470999999998</v>
      </c>
      <c r="L465" s="60">
        <v>18765.139000000003</v>
      </c>
      <c r="M465" s="60">
        <v>18739.383000000002</v>
      </c>
      <c r="N465" s="60">
        <v>18780.786</v>
      </c>
      <c r="O465" s="60">
        <v>18708.722999999998</v>
      </c>
      <c r="P465" s="60">
        <v>18705.679000000004</v>
      </c>
      <c r="Q465" s="60">
        <v>18676.63</v>
      </c>
    </row>
    <row r="466" spans="1:17" x14ac:dyDescent="0.3">
      <c r="A466" t="s">
        <v>1409</v>
      </c>
      <c r="B466" t="s">
        <v>123</v>
      </c>
      <c r="C466" t="s">
        <v>601</v>
      </c>
      <c r="D466" t="s">
        <v>602</v>
      </c>
      <c r="E466" t="s">
        <v>126</v>
      </c>
      <c r="F466" t="s">
        <v>53</v>
      </c>
      <c r="G466" s="60">
        <v>8531.3719999999994</v>
      </c>
      <c r="H466" s="60">
        <v>8421.1049999999996</v>
      </c>
      <c r="I466" s="60">
        <v>8391.0709999999999</v>
      </c>
      <c r="J466" s="60">
        <v>8332.3430000000008</v>
      </c>
      <c r="K466" s="60">
        <v>8316.6090000000004</v>
      </c>
      <c r="L466" s="60">
        <v>8298.2650000000012</v>
      </c>
      <c r="M466" s="60">
        <v>8373.7939999999999</v>
      </c>
      <c r="N466" s="60">
        <v>8396.0810000000019</v>
      </c>
      <c r="O466" s="60">
        <v>8431.7360000000008</v>
      </c>
      <c r="P466" s="60">
        <v>8490.7390000000014</v>
      </c>
      <c r="Q466" s="60">
        <v>8553.9159999999974</v>
      </c>
    </row>
    <row r="467" spans="1:17" x14ac:dyDescent="0.3">
      <c r="A467" t="s">
        <v>1410</v>
      </c>
      <c r="B467" t="s">
        <v>124</v>
      </c>
      <c r="C467" t="s">
        <v>601</v>
      </c>
      <c r="D467" t="s">
        <v>602</v>
      </c>
      <c r="E467" t="s">
        <v>126</v>
      </c>
      <c r="F467" t="s">
        <v>54</v>
      </c>
      <c r="G467" s="60">
        <v>7888.1460000000006</v>
      </c>
      <c r="H467" s="60">
        <v>7831.6910000000016</v>
      </c>
      <c r="I467" s="60">
        <v>7832.1470000000008</v>
      </c>
      <c r="J467" s="60">
        <v>7741.4430000000011</v>
      </c>
      <c r="K467" s="60">
        <v>7694.6059999999989</v>
      </c>
      <c r="L467" s="60">
        <v>7671.2870000000003</v>
      </c>
      <c r="M467" s="60">
        <v>7655.7370000000001</v>
      </c>
      <c r="N467" s="60">
        <v>7670.6</v>
      </c>
      <c r="O467" s="60">
        <v>7669.2719999999999</v>
      </c>
      <c r="P467" s="60">
        <v>7707.2519999999995</v>
      </c>
      <c r="Q467" s="60">
        <v>7727.7160000000013</v>
      </c>
    </row>
    <row r="468" spans="1:17" x14ac:dyDescent="0.3">
      <c r="A468" t="s">
        <v>1411</v>
      </c>
      <c r="B468" t="s">
        <v>35</v>
      </c>
      <c r="C468" t="s">
        <v>601</v>
      </c>
      <c r="D468" t="s">
        <v>602</v>
      </c>
      <c r="E468" t="s">
        <v>55</v>
      </c>
      <c r="F468" t="s">
        <v>53</v>
      </c>
      <c r="G468" s="60">
        <v>16455.657999999996</v>
      </c>
      <c r="H468" s="60">
        <v>16320.957000000002</v>
      </c>
      <c r="I468" s="60">
        <v>16198.076999999997</v>
      </c>
      <c r="J468" s="60">
        <v>16111.081999999999</v>
      </c>
      <c r="K468" s="60">
        <v>15998.458000000004</v>
      </c>
      <c r="L468" s="60">
        <v>15965.570000000003</v>
      </c>
      <c r="M468" s="60">
        <v>15852.880000000003</v>
      </c>
      <c r="N468" s="60">
        <v>15775.203000000003</v>
      </c>
      <c r="O468" s="60">
        <v>15678.483000000002</v>
      </c>
      <c r="P468" s="60">
        <v>15609.062</v>
      </c>
      <c r="Q468" s="60">
        <v>15529.686999999998</v>
      </c>
    </row>
    <row r="469" spans="1:17" x14ac:dyDescent="0.3">
      <c r="A469" t="s">
        <v>1412</v>
      </c>
      <c r="B469" t="s">
        <v>36</v>
      </c>
      <c r="C469" t="s">
        <v>601</v>
      </c>
      <c r="D469" t="s">
        <v>602</v>
      </c>
      <c r="E469" t="s">
        <v>55</v>
      </c>
      <c r="F469" t="s">
        <v>54</v>
      </c>
      <c r="G469" s="60">
        <v>18510.295000000006</v>
      </c>
      <c r="H469" s="60">
        <v>18370.913999999997</v>
      </c>
      <c r="I469" s="60">
        <v>18261.576000000005</v>
      </c>
      <c r="J469" s="60">
        <v>18233.496999999999</v>
      </c>
      <c r="K469" s="60">
        <v>18145.454999999998</v>
      </c>
      <c r="L469" s="60">
        <v>18153.170999999998</v>
      </c>
      <c r="M469" s="60">
        <v>18124.452000000001</v>
      </c>
      <c r="N469" s="60">
        <v>18115.326999999994</v>
      </c>
      <c r="O469" s="60">
        <v>18037.465999999997</v>
      </c>
      <c r="P469" s="60">
        <v>17980.044999999998</v>
      </c>
      <c r="Q469" s="60">
        <v>17966.023000000001</v>
      </c>
    </row>
    <row r="470" spans="1:17" x14ac:dyDescent="0.3">
      <c r="A470" t="s">
        <v>1413</v>
      </c>
      <c r="B470" t="s">
        <v>123</v>
      </c>
      <c r="C470" t="s">
        <v>603</v>
      </c>
      <c r="D470" t="s">
        <v>604</v>
      </c>
      <c r="E470" t="s">
        <v>126</v>
      </c>
      <c r="F470" t="s">
        <v>53</v>
      </c>
      <c r="G470" s="60">
        <v>13940.887999999997</v>
      </c>
      <c r="H470" s="60">
        <v>13828.516</v>
      </c>
      <c r="I470" s="60">
        <v>13873.619000000002</v>
      </c>
      <c r="J470" s="60">
        <v>13874.626000000002</v>
      </c>
      <c r="K470" s="60">
        <v>13919.764000000003</v>
      </c>
      <c r="L470" s="60">
        <v>14012.47</v>
      </c>
      <c r="M470" s="60">
        <v>14095.534</v>
      </c>
      <c r="N470" s="60">
        <v>14204.779999999999</v>
      </c>
      <c r="O470" s="60">
        <v>14227.354000000001</v>
      </c>
      <c r="P470" s="60">
        <v>14278.551000000001</v>
      </c>
      <c r="Q470" s="60">
        <v>14316.163999999999</v>
      </c>
    </row>
    <row r="471" spans="1:17" x14ac:dyDescent="0.3">
      <c r="A471" t="s">
        <v>1414</v>
      </c>
      <c r="B471" t="s">
        <v>124</v>
      </c>
      <c r="C471" t="s">
        <v>603</v>
      </c>
      <c r="D471" t="s">
        <v>604</v>
      </c>
      <c r="E471" t="s">
        <v>126</v>
      </c>
      <c r="F471" t="s">
        <v>54</v>
      </c>
      <c r="G471" s="60">
        <v>13509.61</v>
      </c>
      <c r="H471" s="60">
        <v>13436.696000000004</v>
      </c>
      <c r="I471" s="60">
        <v>13436.003000000002</v>
      </c>
      <c r="J471" s="60">
        <v>13428.816999999999</v>
      </c>
      <c r="K471" s="60">
        <v>13456.841000000004</v>
      </c>
      <c r="L471" s="60">
        <v>13507.795</v>
      </c>
      <c r="M471" s="60">
        <v>13533.473999999998</v>
      </c>
      <c r="N471" s="60">
        <v>13598.310000000003</v>
      </c>
      <c r="O471" s="60">
        <v>13601.013999999999</v>
      </c>
      <c r="P471" s="60">
        <v>13598.609999999999</v>
      </c>
      <c r="Q471" s="60">
        <v>13577.127999999999</v>
      </c>
    </row>
    <row r="472" spans="1:17" x14ac:dyDescent="0.3">
      <c r="A472" t="s">
        <v>1415</v>
      </c>
      <c r="B472" t="s">
        <v>35</v>
      </c>
      <c r="C472" t="s">
        <v>603</v>
      </c>
      <c r="D472" t="s">
        <v>604</v>
      </c>
      <c r="E472" t="s">
        <v>55</v>
      </c>
      <c r="F472" t="s">
        <v>53</v>
      </c>
      <c r="G472" s="60">
        <v>24776.153000000002</v>
      </c>
      <c r="H472" s="60">
        <v>24780.761999999995</v>
      </c>
      <c r="I472" s="60">
        <v>24745.789999999997</v>
      </c>
      <c r="J472" s="60">
        <v>24786.792000000001</v>
      </c>
      <c r="K472" s="60">
        <v>24779.334000000003</v>
      </c>
      <c r="L472" s="60">
        <v>24760.414999999994</v>
      </c>
      <c r="M472" s="60">
        <v>24799.9</v>
      </c>
      <c r="N472" s="60">
        <v>24884.882000000005</v>
      </c>
      <c r="O472" s="60">
        <v>24973.187999999998</v>
      </c>
      <c r="P472" s="60">
        <v>25043.745999999999</v>
      </c>
      <c r="Q472" s="60">
        <v>25105.716</v>
      </c>
    </row>
    <row r="473" spans="1:17" x14ac:dyDescent="0.3">
      <c r="A473" t="s">
        <v>1416</v>
      </c>
      <c r="B473" t="s">
        <v>36</v>
      </c>
      <c r="C473" t="s">
        <v>603</v>
      </c>
      <c r="D473" t="s">
        <v>604</v>
      </c>
      <c r="E473" t="s">
        <v>55</v>
      </c>
      <c r="F473" t="s">
        <v>54</v>
      </c>
      <c r="G473" s="60">
        <v>26815.981000000003</v>
      </c>
      <c r="H473" s="60">
        <v>26818.340999999997</v>
      </c>
      <c r="I473" s="60">
        <v>26829.796000000002</v>
      </c>
      <c r="J473" s="60">
        <v>26832.051999999996</v>
      </c>
      <c r="K473" s="60">
        <v>26839.767</v>
      </c>
      <c r="L473" s="60">
        <v>26855.626000000004</v>
      </c>
      <c r="M473" s="60">
        <v>26934.933999999997</v>
      </c>
      <c r="N473" s="60">
        <v>26985.851000000002</v>
      </c>
      <c r="O473" s="60">
        <v>27002.550999999996</v>
      </c>
      <c r="P473" s="60">
        <v>27070.627999999997</v>
      </c>
      <c r="Q473" s="60">
        <v>27116.858</v>
      </c>
    </row>
    <row r="474" spans="1:17" x14ac:dyDescent="0.3">
      <c r="A474" t="s">
        <v>1417</v>
      </c>
      <c r="B474" t="s">
        <v>123</v>
      </c>
      <c r="C474" t="s">
        <v>605</v>
      </c>
      <c r="D474" t="s">
        <v>606</v>
      </c>
      <c r="E474" t="s">
        <v>126</v>
      </c>
      <c r="F474" t="s">
        <v>53</v>
      </c>
      <c r="G474" s="60">
        <v>7020.1860000000006</v>
      </c>
      <c r="H474" s="60">
        <v>6991.347999999999</v>
      </c>
      <c r="I474" s="60">
        <v>7003.9029999999993</v>
      </c>
      <c r="J474" s="60">
        <v>7022.0180000000018</v>
      </c>
      <c r="K474" s="60">
        <v>7024.4620000000004</v>
      </c>
      <c r="L474" s="60">
        <v>7066.7839999999978</v>
      </c>
      <c r="M474" s="60">
        <v>7106.9710000000005</v>
      </c>
      <c r="N474" s="60">
        <v>7148.5730000000003</v>
      </c>
      <c r="O474" s="60">
        <v>7219.9160000000011</v>
      </c>
      <c r="P474" s="60">
        <v>7246.786000000001</v>
      </c>
      <c r="Q474" s="60">
        <v>7265.2030000000004</v>
      </c>
    </row>
    <row r="475" spans="1:17" x14ac:dyDescent="0.3">
      <c r="A475" t="s">
        <v>1418</v>
      </c>
      <c r="B475" t="s">
        <v>124</v>
      </c>
      <c r="C475" t="s">
        <v>605</v>
      </c>
      <c r="D475" t="s">
        <v>606</v>
      </c>
      <c r="E475" t="s">
        <v>126</v>
      </c>
      <c r="F475" t="s">
        <v>54</v>
      </c>
      <c r="G475" s="60">
        <v>6869.8149999999987</v>
      </c>
      <c r="H475" s="60">
        <v>6836.3810000000003</v>
      </c>
      <c r="I475" s="60">
        <v>6837.518</v>
      </c>
      <c r="J475" s="60">
        <v>6857.9569999999994</v>
      </c>
      <c r="K475" s="60">
        <v>6889.8210000000008</v>
      </c>
      <c r="L475" s="60">
        <v>6928.6719999999996</v>
      </c>
      <c r="M475" s="60">
        <v>6934.2579999999998</v>
      </c>
      <c r="N475" s="60">
        <v>6957.9170000000013</v>
      </c>
      <c r="O475" s="60">
        <v>6972.0579999999991</v>
      </c>
      <c r="P475" s="60">
        <v>6992.29</v>
      </c>
      <c r="Q475" s="60">
        <v>7004.549</v>
      </c>
    </row>
    <row r="476" spans="1:17" x14ac:dyDescent="0.3">
      <c r="A476" t="s">
        <v>1419</v>
      </c>
      <c r="B476" t="s">
        <v>35</v>
      </c>
      <c r="C476" t="s">
        <v>605</v>
      </c>
      <c r="D476" t="s">
        <v>606</v>
      </c>
      <c r="E476" t="s">
        <v>55</v>
      </c>
      <c r="F476" t="s">
        <v>53</v>
      </c>
      <c r="G476" s="60">
        <v>12888.675999999999</v>
      </c>
      <c r="H476" s="60">
        <v>12894.488999999996</v>
      </c>
      <c r="I476" s="60">
        <v>12869.366000000002</v>
      </c>
      <c r="J476" s="60">
        <v>12875.409</v>
      </c>
      <c r="K476" s="60">
        <v>12913.423999999999</v>
      </c>
      <c r="L476" s="60">
        <v>12944.380999999998</v>
      </c>
      <c r="M476" s="60">
        <v>12980.031999999999</v>
      </c>
      <c r="N476" s="60">
        <v>13004.983999999999</v>
      </c>
      <c r="O476" s="60">
        <v>13034.523999999999</v>
      </c>
      <c r="P476" s="60">
        <v>13074.238999999998</v>
      </c>
      <c r="Q476" s="60">
        <v>13098.195</v>
      </c>
    </row>
    <row r="477" spans="1:17" x14ac:dyDescent="0.3">
      <c r="A477" t="s">
        <v>1420</v>
      </c>
      <c r="B477" t="s">
        <v>36</v>
      </c>
      <c r="C477" t="s">
        <v>605</v>
      </c>
      <c r="D477" t="s">
        <v>606</v>
      </c>
      <c r="E477" t="s">
        <v>55</v>
      </c>
      <c r="F477" t="s">
        <v>54</v>
      </c>
      <c r="G477" s="60">
        <v>13794.129999999997</v>
      </c>
      <c r="H477" s="60">
        <v>13776.206</v>
      </c>
      <c r="I477" s="60">
        <v>13792.307999999997</v>
      </c>
      <c r="J477" s="60">
        <v>13786.109</v>
      </c>
      <c r="K477" s="60">
        <v>13774.046</v>
      </c>
      <c r="L477" s="60">
        <v>13778.031999999999</v>
      </c>
      <c r="M477" s="60">
        <v>13840.562999999998</v>
      </c>
      <c r="N477" s="60">
        <v>13879.680000000002</v>
      </c>
      <c r="O477" s="60">
        <v>13916.384000000002</v>
      </c>
      <c r="P477" s="60">
        <v>13926.813000000002</v>
      </c>
      <c r="Q477" s="60">
        <v>13928.154999999999</v>
      </c>
    </row>
    <row r="478" spans="1:17" x14ac:dyDescent="0.3">
      <c r="A478" t="s">
        <v>1421</v>
      </c>
      <c r="B478" t="s">
        <v>123</v>
      </c>
      <c r="C478" t="s">
        <v>607</v>
      </c>
      <c r="D478" t="s">
        <v>608</v>
      </c>
      <c r="E478" t="s">
        <v>126</v>
      </c>
      <c r="F478" t="s">
        <v>53</v>
      </c>
      <c r="G478" s="60">
        <v>5580.418999999999</v>
      </c>
      <c r="H478" s="60">
        <v>5513.0779999999995</v>
      </c>
      <c r="I478" s="60">
        <v>5485.5290000000005</v>
      </c>
      <c r="J478" s="60">
        <v>5462.393</v>
      </c>
      <c r="K478" s="60">
        <v>5486.6239999999998</v>
      </c>
      <c r="L478" s="60">
        <v>5487.2760000000017</v>
      </c>
      <c r="M478" s="60">
        <v>5478.1299999999992</v>
      </c>
      <c r="N478" s="60">
        <v>5508.9350000000004</v>
      </c>
      <c r="O478" s="60">
        <v>5524.5729999999985</v>
      </c>
      <c r="P478" s="60">
        <v>5518.7159999999985</v>
      </c>
      <c r="Q478" s="60">
        <v>5520.3150000000005</v>
      </c>
    </row>
    <row r="479" spans="1:17" x14ac:dyDescent="0.3">
      <c r="A479" t="s">
        <v>1422</v>
      </c>
      <c r="B479" t="s">
        <v>124</v>
      </c>
      <c r="C479" t="s">
        <v>607</v>
      </c>
      <c r="D479" t="s">
        <v>608</v>
      </c>
      <c r="E479" t="s">
        <v>126</v>
      </c>
      <c r="F479" t="s">
        <v>54</v>
      </c>
      <c r="G479" s="60">
        <v>5358.8559999999998</v>
      </c>
      <c r="H479" s="60">
        <v>5313.8469999999988</v>
      </c>
      <c r="I479" s="60">
        <v>5261.5439999999999</v>
      </c>
      <c r="J479" s="60">
        <v>5264.6299999999992</v>
      </c>
      <c r="K479" s="60">
        <v>5261.3419999999987</v>
      </c>
      <c r="L479" s="60">
        <v>5275.9469999999992</v>
      </c>
      <c r="M479" s="60">
        <v>5302.219000000001</v>
      </c>
      <c r="N479" s="60">
        <v>5348.442</v>
      </c>
      <c r="O479" s="60">
        <v>5351.2029999999995</v>
      </c>
      <c r="P479" s="60">
        <v>5359.2020000000011</v>
      </c>
      <c r="Q479" s="60">
        <v>5361.5680000000002</v>
      </c>
    </row>
    <row r="480" spans="1:17" x14ac:dyDescent="0.3">
      <c r="A480" t="s">
        <v>1423</v>
      </c>
      <c r="B480" t="s">
        <v>35</v>
      </c>
      <c r="C480" t="s">
        <v>607</v>
      </c>
      <c r="D480" t="s">
        <v>608</v>
      </c>
      <c r="E480" t="s">
        <v>55</v>
      </c>
      <c r="F480" t="s">
        <v>53</v>
      </c>
      <c r="G480" s="60">
        <v>10883.728999999999</v>
      </c>
      <c r="H480" s="60">
        <v>10865.593999999999</v>
      </c>
      <c r="I480" s="60">
        <v>10867.710999999998</v>
      </c>
      <c r="J480" s="60">
        <v>10884.278999999999</v>
      </c>
      <c r="K480" s="60">
        <v>10876.139999999998</v>
      </c>
      <c r="L480" s="60">
        <v>10878.528999999997</v>
      </c>
      <c r="M480" s="60">
        <v>10933.813000000002</v>
      </c>
      <c r="N480" s="60">
        <v>10959.396000000001</v>
      </c>
      <c r="O480" s="60">
        <v>10935.044000000002</v>
      </c>
      <c r="P480" s="60">
        <v>10935.682999999999</v>
      </c>
      <c r="Q480" s="60">
        <v>10919.714000000002</v>
      </c>
    </row>
    <row r="481" spans="1:17" x14ac:dyDescent="0.3">
      <c r="A481" t="s">
        <v>1424</v>
      </c>
      <c r="B481" t="s">
        <v>36</v>
      </c>
      <c r="C481" t="s">
        <v>607</v>
      </c>
      <c r="D481" t="s">
        <v>608</v>
      </c>
      <c r="E481" t="s">
        <v>55</v>
      </c>
      <c r="F481" t="s">
        <v>54</v>
      </c>
      <c r="G481" s="60">
        <v>11635.638000000001</v>
      </c>
      <c r="H481" s="60">
        <v>11627.497000000003</v>
      </c>
      <c r="I481" s="60">
        <v>11637.679000000002</v>
      </c>
      <c r="J481" s="60">
        <v>11606.023000000001</v>
      </c>
      <c r="K481" s="60">
        <v>11618.971</v>
      </c>
      <c r="L481" s="60">
        <v>11606.005999999998</v>
      </c>
      <c r="M481" s="60">
        <v>11629.181999999999</v>
      </c>
      <c r="N481" s="60">
        <v>11635.070000000003</v>
      </c>
      <c r="O481" s="60">
        <v>11662.478999999998</v>
      </c>
      <c r="P481" s="60">
        <v>11689.912000000004</v>
      </c>
      <c r="Q481" s="60">
        <v>11691.971</v>
      </c>
    </row>
    <row r="482" spans="1:17" x14ac:dyDescent="0.3">
      <c r="A482" t="s">
        <v>1425</v>
      </c>
      <c r="B482" t="s">
        <v>123</v>
      </c>
      <c r="C482" t="s">
        <v>609</v>
      </c>
      <c r="D482" t="s">
        <v>610</v>
      </c>
      <c r="E482" t="s">
        <v>126</v>
      </c>
      <c r="F482" t="s">
        <v>53</v>
      </c>
      <c r="G482" s="60">
        <v>4991.8720000000003</v>
      </c>
      <c r="H482" s="60">
        <v>4959.1489999999994</v>
      </c>
      <c r="I482" s="60">
        <v>4964.4049999999997</v>
      </c>
      <c r="J482" s="60">
        <v>5014.4809999999998</v>
      </c>
      <c r="K482" s="60">
        <v>5075.0780000000004</v>
      </c>
      <c r="L482" s="60">
        <v>5139.5739999999996</v>
      </c>
      <c r="M482" s="60">
        <v>5182.3100000000004</v>
      </c>
      <c r="N482" s="60">
        <v>5245.9430000000011</v>
      </c>
      <c r="O482" s="60">
        <v>5280.7210000000014</v>
      </c>
      <c r="P482" s="60">
        <v>5329.7270000000017</v>
      </c>
      <c r="Q482" s="60">
        <v>5385.5889999999999</v>
      </c>
    </row>
    <row r="483" spans="1:17" x14ac:dyDescent="0.3">
      <c r="A483" t="s">
        <v>1426</v>
      </c>
      <c r="B483" t="s">
        <v>124</v>
      </c>
      <c r="C483" t="s">
        <v>609</v>
      </c>
      <c r="D483" t="s">
        <v>610</v>
      </c>
      <c r="E483" t="s">
        <v>126</v>
      </c>
      <c r="F483" t="s">
        <v>54</v>
      </c>
      <c r="G483" s="60">
        <v>4719.9860000000008</v>
      </c>
      <c r="H483" s="60">
        <v>4694.25</v>
      </c>
      <c r="I483" s="60">
        <v>4683.3630000000003</v>
      </c>
      <c r="J483" s="60">
        <v>4711.5980000000009</v>
      </c>
      <c r="K483" s="60">
        <v>4729.2250000000004</v>
      </c>
      <c r="L483" s="60">
        <v>4718.6869999999999</v>
      </c>
      <c r="M483" s="60">
        <v>4755.695999999999</v>
      </c>
      <c r="N483" s="60">
        <v>4786.353000000001</v>
      </c>
      <c r="O483" s="60">
        <v>4817.7489999999998</v>
      </c>
      <c r="P483" s="60">
        <v>4843.5389999999998</v>
      </c>
      <c r="Q483" s="60">
        <v>4873.4539999999997</v>
      </c>
    </row>
    <row r="484" spans="1:17" x14ac:dyDescent="0.3">
      <c r="A484" t="s">
        <v>1427</v>
      </c>
      <c r="B484" t="s">
        <v>35</v>
      </c>
      <c r="C484" t="s">
        <v>609</v>
      </c>
      <c r="D484" t="s">
        <v>610</v>
      </c>
      <c r="E484" t="s">
        <v>55</v>
      </c>
      <c r="F484" t="s">
        <v>53</v>
      </c>
      <c r="G484" s="60">
        <v>8702.4010000000017</v>
      </c>
      <c r="H484" s="60">
        <v>8771.086000000003</v>
      </c>
      <c r="I484" s="60">
        <v>8808.35</v>
      </c>
      <c r="J484" s="60">
        <v>8867.9470000000001</v>
      </c>
      <c r="K484" s="60">
        <v>8895.8450000000012</v>
      </c>
      <c r="L484" s="60">
        <v>8960.0879999999997</v>
      </c>
      <c r="M484" s="60">
        <v>9037.65</v>
      </c>
      <c r="N484" s="60">
        <v>9079.3320000000003</v>
      </c>
      <c r="O484" s="60">
        <v>9130.514000000001</v>
      </c>
      <c r="P484" s="60">
        <v>9169.9739999999983</v>
      </c>
      <c r="Q484" s="60">
        <v>9221.2060000000001</v>
      </c>
    </row>
    <row r="485" spans="1:17" x14ac:dyDescent="0.3">
      <c r="A485" t="s">
        <v>1428</v>
      </c>
      <c r="B485" t="s">
        <v>36</v>
      </c>
      <c r="C485" t="s">
        <v>609</v>
      </c>
      <c r="D485" t="s">
        <v>610</v>
      </c>
      <c r="E485" t="s">
        <v>55</v>
      </c>
      <c r="F485" t="s">
        <v>54</v>
      </c>
      <c r="G485" s="60">
        <v>9456.7349999999988</v>
      </c>
      <c r="H485" s="60">
        <v>9486.2479999999996</v>
      </c>
      <c r="I485" s="60">
        <v>9574.121000000001</v>
      </c>
      <c r="J485" s="60">
        <v>9624.5339999999997</v>
      </c>
      <c r="K485" s="60">
        <v>9678.7990000000009</v>
      </c>
      <c r="L485" s="60">
        <v>9754.7830000000013</v>
      </c>
      <c r="M485" s="60">
        <v>9861.9490000000023</v>
      </c>
      <c r="N485" s="60">
        <v>9956.1569999999974</v>
      </c>
      <c r="O485" s="60">
        <v>10008.499000000002</v>
      </c>
      <c r="P485" s="60">
        <v>10091.338</v>
      </c>
      <c r="Q485" s="60">
        <v>10129.384999999998</v>
      </c>
    </row>
    <row r="486" spans="1:17" x14ac:dyDescent="0.3">
      <c r="A486" t="s">
        <v>1429</v>
      </c>
      <c r="B486" t="s">
        <v>123</v>
      </c>
      <c r="C486" t="s">
        <v>611</v>
      </c>
      <c r="D486" t="s">
        <v>612</v>
      </c>
      <c r="E486" t="s">
        <v>126</v>
      </c>
      <c r="F486" t="s">
        <v>53</v>
      </c>
      <c r="G486" s="60">
        <v>8464.7350000000006</v>
      </c>
      <c r="H486" s="60">
        <v>8391.8629999999994</v>
      </c>
      <c r="I486" s="60">
        <v>8367.6479999999992</v>
      </c>
      <c r="J486" s="60">
        <v>8321.1849999999995</v>
      </c>
      <c r="K486" s="60">
        <v>8353.7790000000005</v>
      </c>
      <c r="L486" s="60">
        <v>8370.9849999999988</v>
      </c>
      <c r="M486" s="60">
        <v>8421.1619999999984</v>
      </c>
      <c r="N486" s="60">
        <v>8472.2819999999992</v>
      </c>
      <c r="O486" s="60">
        <v>8493.7559999999976</v>
      </c>
      <c r="P486" s="60">
        <v>8534.125</v>
      </c>
      <c r="Q486" s="60">
        <v>8573.2830000000013</v>
      </c>
    </row>
    <row r="487" spans="1:17" x14ac:dyDescent="0.3">
      <c r="A487" t="s">
        <v>1430</v>
      </c>
      <c r="B487" t="s">
        <v>124</v>
      </c>
      <c r="C487" t="s">
        <v>611</v>
      </c>
      <c r="D487" t="s">
        <v>612</v>
      </c>
      <c r="E487" t="s">
        <v>126</v>
      </c>
      <c r="F487" t="s">
        <v>54</v>
      </c>
      <c r="G487" s="60">
        <v>8081.6220000000012</v>
      </c>
      <c r="H487" s="60">
        <v>7996.424</v>
      </c>
      <c r="I487" s="60">
        <v>7973.7429999999977</v>
      </c>
      <c r="J487" s="60">
        <v>7904.4709999999995</v>
      </c>
      <c r="K487" s="60">
        <v>7863.6450000000013</v>
      </c>
      <c r="L487" s="60">
        <v>7870.9970000000021</v>
      </c>
      <c r="M487" s="60">
        <v>7892.1749999999984</v>
      </c>
      <c r="N487" s="60">
        <v>7909.1029999999992</v>
      </c>
      <c r="O487" s="60">
        <v>7943.3099999999986</v>
      </c>
      <c r="P487" s="60">
        <v>7968.3860000000004</v>
      </c>
      <c r="Q487" s="60">
        <v>8002.924</v>
      </c>
    </row>
    <row r="488" spans="1:17" x14ac:dyDescent="0.3">
      <c r="A488" t="s">
        <v>1431</v>
      </c>
      <c r="B488" t="s">
        <v>35</v>
      </c>
      <c r="C488" t="s">
        <v>611</v>
      </c>
      <c r="D488" t="s">
        <v>612</v>
      </c>
      <c r="E488" t="s">
        <v>55</v>
      </c>
      <c r="F488" t="s">
        <v>53</v>
      </c>
      <c r="G488" s="60">
        <v>16440.339000000004</v>
      </c>
      <c r="H488" s="60">
        <v>16411.220000000005</v>
      </c>
      <c r="I488" s="60">
        <v>16364.167000000001</v>
      </c>
      <c r="J488" s="60">
        <v>16347.739999999998</v>
      </c>
      <c r="K488" s="60">
        <v>16313.584999999999</v>
      </c>
      <c r="L488" s="60">
        <v>16309.306999999997</v>
      </c>
      <c r="M488" s="60">
        <v>16329.161</v>
      </c>
      <c r="N488" s="60">
        <v>16334.357</v>
      </c>
      <c r="O488" s="60">
        <v>16345.691999999999</v>
      </c>
      <c r="P488" s="60">
        <v>16322.984000000002</v>
      </c>
      <c r="Q488" s="60">
        <v>16309.941000000004</v>
      </c>
    </row>
    <row r="489" spans="1:17" x14ac:dyDescent="0.3">
      <c r="A489" t="s">
        <v>1432</v>
      </c>
      <c r="B489" t="s">
        <v>36</v>
      </c>
      <c r="C489" t="s">
        <v>611</v>
      </c>
      <c r="D489" t="s">
        <v>612</v>
      </c>
      <c r="E489" t="s">
        <v>55</v>
      </c>
      <c r="F489" t="s">
        <v>54</v>
      </c>
      <c r="G489" s="60">
        <v>17932.874</v>
      </c>
      <c r="H489" s="60">
        <v>17828.593000000001</v>
      </c>
      <c r="I489" s="60">
        <v>17774.371999999999</v>
      </c>
      <c r="J489" s="60">
        <v>17774.617999999999</v>
      </c>
      <c r="K489" s="60">
        <v>17784.431</v>
      </c>
      <c r="L489" s="60">
        <v>17756.008999999998</v>
      </c>
      <c r="M489" s="60">
        <v>17776.22</v>
      </c>
      <c r="N489" s="60">
        <v>17798.516999999996</v>
      </c>
      <c r="O489" s="60">
        <v>17772.016000000007</v>
      </c>
      <c r="P489" s="60">
        <v>17753.831999999999</v>
      </c>
      <c r="Q489" s="60">
        <v>17712.965999999997</v>
      </c>
    </row>
    <row r="490" spans="1:17" x14ac:dyDescent="0.3">
      <c r="A490" t="s">
        <v>1433</v>
      </c>
      <c r="B490" t="s">
        <v>123</v>
      </c>
      <c r="C490" t="s">
        <v>613</v>
      </c>
      <c r="D490" t="s">
        <v>614</v>
      </c>
      <c r="E490" t="s">
        <v>126</v>
      </c>
      <c r="F490" t="s">
        <v>53</v>
      </c>
      <c r="G490" s="60">
        <v>8733.1669999999995</v>
      </c>
      <c r="H490" s="60">
        <v>8530.8379999999997</v>
      </c>
      <c r="I490" s="60">
        <v>8413.7819999999992</v>
      </c>
      <c r="J490" s="60">
        <v>8375.5439999999999</v>
      </c>
      <c r="K490" s="60">
        <v>8350.7309999999998</v>
      </c>
      <c r="L490" s="60">
        <v>8413.0789999999997</v>
      </c>
      <c r="M490" s="60">
        <v>8471.4999999999982</v>
      </c>
      <c r="N490" s="60">
        <v>8500.8990000000013</v>
      </c>
      <c r="O490" s="60">
        <v>8521.246000000001</v>
      </c>
      <c r="P490" s="60">
        <v>8509.5879999999997</v>
      </c>
      <c r="Q490" s="60">
        <v>8488.7199999999993</v>
      </c>
    </row>
    <row r="491" spans="1:17" x14ac:dyDescent="0.3">
      <c r="A491" t="s">
        <v>1434</v>
      </c>
      <c r="B491" t="s">
        <v>124</v>
      </c>
      <c r="C491" t="s">
        <v>613</v>
      </c>
      <c r="D491" t="s">
        <v>614</v>
      </c>
      <c r="E491" t="s">
        <v>126</v>
      </c>
      <c r="F491" t="s">
        <v>54</v>
      </c>
      <c r="G491" s="60">
        <v>7462.0629999999992</v>
      </c>
      <c r="H491" s="60">
        <v>7390.0740000000014</v>
      </c>
      <c r="I491" s="60">
        <v>7312.1749999999993</v>
      </c>
      <c r="J491" s="60">
        <v>7218.6689999999999</v>
      </c>
      <c r="K491" s="60">
        <v>7225.7160000000003</v>
      </c>
      <c r="L491" s="60">
        <v>7230.3190000000013</v>
      </c>
      <c r="M491" s="60">
        <v>7278.7170000000006</v>
      </c>
      <c r="N491" s="60">
        <v>7324.8779999999997</v>
      </c>
      <c r="O491" s="60">
        <v>7329.4869999999983</v>
      </c>
      <c r="P491" s="60">
        <v>7315.9970000000003</v>
      </c>
      <c r="Q491" s="60">
        <v>7309.9589999999998</v>
      </c>
    </row>
    <row r="492" spans="1:17" x14ac:dyDescent="0.3">
      <c r="A492" t="s">
        <v>1435</v>
      </c>
      <c r="B492" t="s">
        <v>35</v>
      </c>
      <c r="C492" t="s">
        <v>613</v>
      </c>
      <c r="D492" t="s">
        <v>614</v>
      </c>
      <c r="E492" t="s">
        <v>55</v>
      </c>
      <c r="F492" t="s">
        <v>53</v>
      </c>
      <c r="G492" s="60">
        <v>13554.440999999997</v>
      </c>
      <c r="H492" s="60">
        <v>13615.003000000004</v>
      </c>
      <c r="I492" s="60">
        <v>13654.138000000003</v>
      </c>
      <c r="J492" s="60">
        <v>13651.896000000004</v>
      </c>
      <c r="K492" s="60">
        <v>13617.627</v>
      </c>
      <c r="L492" s="60">
        <v>13653.664999999997</v>
      </c>
      <c r="M492" s="60">
        <v>13637.061000000002</v>
      </c>
      <c r="N492" s="60">
        <v>13632.297000000002</v>
      </c>
      <c r="O492" s="60">
        <v>13660.398999999998</v>
      </c>
      <c r="P492" s="60">
        <v>13693.737999999998</v>
      </c>
      <c r="Q492" s="60">
        <v>13697.546999999997</v>
      </c>
    </row>
    <row r="493" spans="1:17" x14ac:dyDescent="0.3">
      <c r="A493" t="s">
        <v>1436</v>
      </c>
      <c r="B493" t="s">
        <v>36</v>
      </c>
      <c r="C493" t="s">
        <v>613</v>
      </c>
      <c r="D493" t="s">
        <v>614</v>
      </c>
      <c r="E493" t="s">
        <v>55</v>
      </c>
      <c r="F493" t="s">
        <v>54</v>
      </c>
      <c r="G493" s="60">
        <v>13907.157000000003</v>
      </c>
      <c r="H493" s="60">
        <v>13842.037999999999</v>
      </c>
      <c r="I493" s="60">
        <v>13811.331000000002</v>
      </c>
      <c r="J493" s="60">
        <v>13881.099999999997</v>
      </c>
      <c r="K493" s="60">
        <v>13871.998000000001</v>
      </c>
      <c r="L493" s="60">
        <v>13880.507</v>
      </c>
      <c r="M493" s="60">
        <v>13876.716999999999</v>
      </c>
      <c r="N493" s="60">
        <v>13874.753000000001</v>
      </c>
      <c r="O493" s="60">
        <v>13888.503000000001</v>
      </c>
      <c r="P493" s="60">
        <v>13889.647999999996</v>
      </c>
      <c r="Q493" s="60">
        <v>13887.828</v>
      </c>
    </row>
    <row r="494" spans="1:17" x14ac:dyDescent="0.3">
      <c r="A494" t="s">
        <v>1437</v>
      </c>
      <c r="B494" t="s">
        <v>123</v>
      </c>
      <c r="C494" t="s">
        <v>615</v>
      </c>
      <c r="D494" t="s">
        <v>616</v>
      </c>
      <c r="E494" t="s">
        <v>126</v>
      </c>
      <c r="F494" t="s">
        <v>53</v>
      </c>
      <c r="G494" s="60">
        <v>5090.4340000000011</v>
      </c>
      <c r="H494" s="60">
        <v>5084.4009999999989</v>
      </c>
      <c r="I494" s="60">
        <v>5100.5729999999994</v>
      </c>
      <c r="J494" s="60">
        <v>5137.6369999999997</v>
      </c>
      <c r="K494" s="60">
        <v>5131.8449999999993</v>
      </c>
      <c r="L494" s="60">
        <v>5129.4590000000007</v>
      </c>
      <c r="M494" s="60">
        <v>5168.7349999999979</v>
      </c>
      <c r="N494" s="60">
        <v>5204.8879999999999</v>
      </c>
      <c r="O494" s="60">
        <v>5209.3249999999998</v>
      </c>
      <c r="P494" s="60">
        <v>5238.4219999999996</v>
      </c>
      <c r="Q494" s="60">
        <v>5278.1639999999998</v>
      </c>
    </row>
    <row r="495" spans="1:17" x14ac:dyDescent="0.3">
      <c r="A495" t="s">
        <v>1438</v>
      </c>
      <c r="B495" t="s">
        <v>124</v>
      </c>
      <c r="C495" t="s">
        <v>615</v>
      </c>
      <c r="D495" t="s">
        <v>616</v>
      </c>
      <c r="E495" t="s">
        <v>126</v>
      </c>
      <c r="F495" t="s">
        <v>54</v>
      </c>
      <c r="G495" s="60">
        <v>4540.8210000000008</v>
      </c>
      <c r="H495" s="60">
        <v>4483.8680000000004</v>
      </c>
      <c r="I495" s="60">
        <v>4443.2920000000004</v>
      </c>
      <c r="J495" s="60">
        <v>4407.0370000000012</v>
      </c>
      <c r="K495" s="60">
        <v>4384.75</v>
      </c>
      <c r="L495" s="60">
        <v>4372.0820000000003</v>
      </c>
      <c r="M495" s="60">
        <v>4370.99</v>
      </c>
      <c r="N495" s="60">
        <v>4397.8969999999999</v>
      </c>
      <c r="O495" s="60">
        <v>4418.2090000000007</v>
      </c>
      <c r="P495" s="60">
        <v>4415.7549999999992</v>
      </c>
      <c r="Q495" s="60">
        <v>4416.3369999999995</v>
      </c>
    </row>
    <row r="496" spans="1:17" x14ac:dyDescent="0.3">
      <c r="A496" t="s">
        <v>1439</v>
      </c>
      <c r="B496" t="s">
        <v>35</v>
      </c>
      <c r="C496" t="s">
        <v>615</v>
      </c>
      <c r="D496" t="s">
        <v>616</v>
      </c>
      <c r="E496" t="s">
        <v>55</v>
      </c>
      <c r="F496" t="s">
        <v>53</v>
      </c>
      <c r="G496" s="60">
        <v>8808.9719999999998</v>
      </c>
      <c r="H496" s="60">
        <v>8766.8220000000001</v>
      </c>
      <c r="I496" s="60">
        <v>8756.7919999999995</v>
      </c>
      <c r="J496" s="60">
        <v>8708.5630000000001</v>
      </c>
      <c r="K496" s="60">
        <v>8732.237000000001</v>
      </c>
      <c r="L496" s="60">
        <v>8729.2409999999982</v>
      </c>
      <c r="M496" s="60">
        <v>8708.4650000000001</v>
      </c>
      <c r="N496" s="60">
        <v>8694.0959999999995</v>
      </c>
      <c r="O496" s="60">
        <v>8672.9719999999979</v>
      </c>
      <c r="P496" s="60">
        <v>8656.0010000000002</v>
      </c>
      <c r="Q496" s="60">
        <v>8634.1229999999996</v>
      </c>
    </row>
    <row r="497" spans="1:17" x14ac:dyDescent="0.3">
      <c r="A497" t="s">
        <v>1440</v>
      </c>
      <c r="B497" t="s">
        <v>36</v>
      </c>
      <c r="C497" t="s">
        <v>615</v>
      </c>
      <c r="D497" t="s">
        <v>616</v>
      </c>
      <c r="E497" t="s">
        <v>55</v>
      </c>
      <c r="F497" t="s">
        <v>54</v>
      </c>
      <c r="G497" s="60">
        <v>9359.8549999999977</v>
      </c>
      <c r="H497" s="60">
        <v>9280.1859999999997</v>
      </c>
      <c r="I497" s="60">
        <v>9258.4220000000005</v>
      </c>
      <c r="J497" s="60">
        <v>9258.2440000000006</v>
      </c>
      <c r="K497" s="60">
        <v>9256.7469999999994</v>
      </c>
      <c r="L497" s="60">
        <v>9262.4350000000013</v>
      </c>
      <c r="M497" s="60">
        <v>9277.7590000000018</v>
      </c>
      <c r="N497" s="60">
        <v>9286.0470000000005</v>
      </c>
      <c r="O497" s="60">
        <v>9237.6170000000002</v>
      </c>
      <c r="P497" s="60">
        <v>9227.4509999999991</v>
      </c>
      <c r="Q497" s="60">
        <v>9195.6589999999978</v>
      </c>
    </row>
    <row r="498" spans="1:17" x14ac:dyDescent="0.3">
      <c r="A498" t="s">
        <v>1441</v>
      </c>
      <c r="B498" t="s">
        <v>123</v>
      </c>
      <c r="C498" t="s">
        <v>617</v>
      </c>
      <c r="D498" t="s">
        <v>618</v>
      </c>
      <c r="E498" t="s">
        <v>126</v>
      </c>
      <c r="F498" t="s">
        <v>53</v>
      </c>
      <c r="G498" s="60">
        <v>9999.2340000000004</v>
      </c>
      <c r="H498" s="60">
        <v>9953.4290000000001</v>
      </c>
      <c r="I498" s="60">
        <v>9880.1440000000002</v>
      </c>
      <c r="J498" s="60">
        <v>9879.6190000000006</v>
      </c>
      <c r="K498" s="60">
        <v>9900.5249999999996</v>
      </c>
      <c r="L498" s="60">
        <v>9955.1370000000006</v>
      </c>
      <c r="M498" s="60">
        <v>10018.878999999999</v>
      </c>
      <c r="N498" s="60">
        <v>10059.01</v>
      </c>
      <c r="O498" s="60">
        <v>10049.281000000001</v>
      </c>
      <c r="P498" s="60">
        <v>10049.441999999997</v>
      </c>
      <c r="Q498" s="60">
        <v>10077.454</v>
      </c>
    </row>
    <row r="499" spans="1:17" x14ac:dyDescent="0.3">
      <c r="A499" t="s">
        <v>1442</v>
      </c>
      <c r="B499" t="s">
        <v>124</v>
      </c>
      <c r="C499" t="s">
        <v>617</v>
      </c>
      <c r="D499" t="s">
        <v>618</v>
      </c>
      <c r="E499" t="s">
        <v>126</v>
      </c>
      <c r="F499" t="s">
        <v>54</v>
      </c>
      <c r="G499" s="60">
        <v>9514.7380000000012</v>
      </c>
      <c r="H499" s="60">
        <v>9361.2239999999983</v>
      </c>
      <c r="I499" s="60">
        <v>9201.8009999999995</v>
      </c>
      <c r="J499" s="60">
        <v>9107.630000000001</v>
      </c>
      <c r="K499" s="60">
        <v>9013.487000000001</v>
      </c>
      <c r="L499" s="60">
        <v>9020.9429999999993</v>
      </c>
      <c r="M499" s="60">
        <v>8998.128999999999</v>
      </c>
      <c r="N499" s="60">
        <v>9012.2740000000013</v>
      </c>
      <c r="O499" s="60">
        <v>9023.2340000000004</v>
      </c>
      <c r="P499" s="60">
        <v>9019.4930000000004</v>
      </c>
      <c r="Q499" s="60">
        <v>8987.1979999999985</v>
      </c>
    </row>
    <row r="500" spans="1:17" x14ac:dyDescent="0.3">
      <c r="A500" t="s">
        <v>1443</v>
      </c>
      <c r="B500" t="s">
        <v>35</v>
      </c>
      <c r="C500" t="s">
        <v>617</v>
      </c>
      <c r="D500" t="s">
        <v>618</v>
      </c>
      <c r="E500" t="s">
        <v>55</v>
      </c>
      <c r="F500" t="s">
        <v>53</v>
      </c>
      <c r="G500" s="60">
        <v>19120.837</v>
      </c>
      <c r="H500" s="60">
        <v>18983.074999999993</v>
      </c>
      <c r="I500" s="60">
        <v>18938.433999999997</v>
      </c>
      <c r="J500" s="60">
        <v>18872.046999999999</v>
      </c>
      <c r="K500" s="60">
        <v>18793.271000000001</v>
      </c>
      <c r="L500" s="60">
        <v>18726.208999999995</v>
      </c>
      <c r="M500" s="60">
        <v>18697.963</v>
      </c>
      <c r="N500" s="60">
        <v>18692.088000000003</v>
      </c>
      <c r="O500" s="60">
        <v>18686.467000000001</v>
      </c>
      <c r="P500" s="60">
        <v>18674.994999999999</v>
      </c>
      <c r="Q500" s="60">
        <v>18631.204999999998</v>
      </c>
    </row>
    <row r="501" spans="1:17" x14ac:dyDescent="0.3">
      <c r="A501" t="s">
        <v>1444</v>
      </c>
      <c r="B501" t="s">
        <v>36</v>
      </c>
      <c r="C501" t="s">
        <v>617</v>
      </c>
      <c r="D501" t="s">
        <v>618</v>
      </c>
      <c r="E501" t="s">
        <v>55</v>
      </c>
      <c r="F501" t="s">
        <v>54</v>
      </c>
      <c r="G501" s="60">
        <v>20828.877</v>
      </c>
      <c r="H501" s="60">
        <v>20709.149999999998</v>
      </c>
      <c r="I501" s="60">
        <v>20659.526999999998</v>
      </c>
      <c r="J501" s="60">
        <v>20556.896000000001</v>
      </c>
      <c r="K501" s="60">
        <v>20552.183000000001</v>
      </c>
      <c r="L501" s="60">
        <v>20422.512999999995</v>
      </c>
      <c r="M501" s="60">
        <v>20428.994999999999</v>
      </c>
      <c r="N501" s="60">
        <v>20467.772000000001</v>
      </c>
      <c r="O501" s="60">
        <v>20454.600000000002</v>
      </c>
      <c r="P501" s="60">
        <v>20389.202000000005</v>
      </c>
      <c r="Q501" s="60">
        <v>20367.347999999998</v>
      </c>
    </row>
    <row r="502" spans="1:17" x14ac:dyDescent="0.3">
      <c r="A502" t="s">
        <v>1445</v>
      </c>
      <c r="B502" t="s">
        <v>123</v>
      </c>
      <c r="C502" t="s">
        <v>619</v>
      </c>
      <c r="D502" t="s">
        <v>620</v>
      </c>
      <c r="E502" t="s">
        <v>126</v>
      </c>
      <c r="F502" t="s">
        <v>53</v>
      </c>
      <c r="G502" s="60">
        <v>7887.6589999999997</v>
      </c>
      <c r="H502" s="60">
        <v>7857.5309999999999</v>
      </c>
      <c r="I502" s="60">
        <v>7795.1800000000012</v>
      </c>
      <c r="J502" s="60">
        <v>7788.7969999999996</v>
      </c>
      <c r="K502" s="60">
        <v>7789.7889999999998</v>
      </c>
      <c r="L502" s="60">
        <v>7765.684000000002</v>
      </c>
      <c r="M502" s="60">
        <v>7787.9370000000017</v>
      </c>
      <c r="N502" s="60">
        <v>7794.0040000000008</v>
      </c>
      <c r="O502" s="60">
        <v>7764.9</v>
      </c>
      <c r="P502" s="60">
        <v>7753.8799999999983</v>
      </c>
      <c r="Q502" s="60">
        <v>7764.5660000000007</v>
      </c>
    </row>
    <row r="503" spans="1:17" x14ac:dyDescent="0.3">
      <c r="A503" t="s">
        <v>1446</v>
      </c>
      <c r="B503" t="s">
        <v>124</v>
      </c>
      <c r="C503" t="s">
        <v>619</v>
      </c>
      <c r="D503" t="s">
        <v>620</v>
      </c>
      <c r="E503" t="s">
        <v>126</v>
      </c>
      <c r="F503" t="s">
        <v>54</v>
      </c>
      <c r="G503" s="60">
        <v>7269.8539999999994</v>
      </c>
      <c r="H503" s="60">
        <v>7129.1989999999987</v>
      </c>
      <c r="I503" s="60">
        <v>6995.1930000000011</v>
      </c>
      <c r="J503" s="60">
        <v>6894.3060000000005</v>
      </c>
      <c r="K503" s="60">
        <v>6790.1810000000023</v>
      </c>
      <c r="L503" s="60">
        <v>6730.9089999999997</v>
      </c>
      <c r="M503" s="60">
        <v>6689.2610000000013</v>
      </c>
      <c r="N503" s="60">
        <v>6672.4740000000002</v>
      </c>
      <c r="O503" s="60">
        <v>6655.1369999999988</v>
      </c>
      <c r="P503" s="60">
        <v>6622.9450000000006</v>
      </c>
      <c r="Q503" s="60">
        <v>6610.335</v>
      </c>
    </row>
    <row r="504" spans="1:17" x14ac:dyDescent="0.3">
      <c r="A504" t="s">
        <v>1447</v>
      </c>
      <c r="B504" t="s">
        <v>35</v>
      </c>
      <c r="C504" t="s">
        <v>619</v>
      </c>
      <c r="D504" t="s">
        <v>620</v>
      </c>
      <c r="E504" t="s">
        <v>55</v>
      </c>
      <c r="F504" t="s">
        <v>53</v>
      </c>
      <c r="G504" s="60">
        <v>12755.613999999998</v>
      </c>
      <c r="H504" s="60">
        <v>12660.550000000005</v>
      </c>
      <c r="I504" s="60">
        <v>12649.544</v>
      </c>
      <c r="J504" s="60">
        <v>12584.616000000002</v>
      </c>
      <c r="K504" s="60">
        <v>12502.887999999999</v>
      </c>
      <c r="L504" s="60">
        <v>12440.057000000001</v>
      </c>
      <c r="M504" s="60">
        <v>12371.950999999999</v>
      </c>
      <c r="N504" s="60">
        <v>12314.242</v>
      </c>
      <c r="O504" s="60">
        <v>12272.612000000001</v>
      </c>
      <c r="P504" s="60">
        <v>12202.250999999998</v>
      </c>
      <c r="Q504" s="60">
        <v>12163.912999999999</v>
      </c>
    </row>
    <row r="505" spans="1:17" x14ac:dyDescent="0.3">
      <c r="A505" t="s">
        <v>1448</v>
      </c>
      <c r="B505" t="s">
        <v>36</v>
      </c>
      <c r="C505" t="s">
        <v>619</v>
      </c>
      <c r="D505" t="s">
        <v>620</v>
      </c>
      <c r="E505" t="s">
        <v>55</v>
      </c>
      <c r="F505" t="s">
        <v>54</v>
      </c>
      <c r="G505" s="60">
        <v>13091.83</v>
      </c>
      <c r="H505" s="60">
        <v>13024.858</v>
      </c>
      <c r="I505" s="60">
        <v>13050.812999999996</v>
      </c>
      <c r="J505" s="60">
        <v>13050.603000000001</v>
      </c>
      <c r="K505" s="60">
        <v>13007.639000000001</v>
      </c>
      <c r="L505" s="60">
        <v>12997.278</v>
      </c>
      <c r="M505" s="60">
        <v>12954.134</v>
      </c>
      <c r="N505" s="60">
        <v>12926.773000000001</v>
      </c>
      <c r="O505" s="60">
        <v>12874.465999999999</v>
      </c>
      <c r="P505" s="60">
        <v>12811.380999999999</v>
      </c>
      <c r="Q505" s="60">
        <v>12764.960999999999</v>
      </c>
    </row>
    <row r="506" spans="1:17" x14ac:dyDescent="0.3">
      <c r="A506" t="s">
        <v>1449</v>
      </c>
      <c r="B506" t="s">
        <v>123</v>
      </c>
      <c r="C506" t="s">
        <v>621</v>
      </c>
      <c r="D506" t="s">
        <v>622</v>
      </c>
      <c r="E506" t="s">
        <v>126</v>
      </c>
      <c r="F506" t="s">
        <v>53</v>
      </c>
      <c r="G506" s="60">
        <v>13240.334000000001</v>
      </c>
      <c r="H506" s="60">
        <v>13157.68</v>
      </c>
      <c r="I506" s="60">
        <v>13159.629000000003</v>
      </c>
      <c r="J506" s="60">
        <v>13146.745999999997</v>
      </c>
      <c r="K506" s="60">
        <v>13084.934000000001</v>
      </c>
      <c r="L506" s="60">
        <v>13090.481</v>
      </c>
      <c r="M506" s="60">
        <v>13152.884999999998</v>
      </c>
      <c r="N506" s="60">
        <v>13192.826999999999</v>
      </c>
      <c r="O506" s="60">
        <v>13289.476999999997</v>
      </c>
      <c r="P506" s="60">
        <v>13390.472</v>
      </c>
      <c r="Q506" s="60">
        <v>13494.123</v>
      </c>
    </row>
    <row r="507" spans="1:17" x14ac:dyDescent="0.3">
      <c r="A507" t="s">
        <v>1450</v>
      </c>
      <c r="B507" t="s">
        <v>124</v>
      </c>
      <c r="C507" t="s">
        <v>621</v>
      </c>
      <c r="D507" t="s">
        <v>622</v>
      </c>
      <c r="E507" t="s">
        <v>126</v>
      </c>
      <c r="F507" t="s">
        <v>54</v>
      </c>
      <c r="G507" s="60">
        <v>12797.072999999999</v>
      </c>
      <c r="H507" s="60">
        <v>12736.332000000002</v>
      </c>
      <c r="I507" s="60">
        <v>12586.715999999997</v>
      </c>
      <c r="J507" s="60">
        <v>12519.790999999999</v>
      </c>
      <c r="K507" s="60">
        <v>12435.645</v>
      </c>
      <c r="L507" s="60">
        <v>12410.507</v>
      </c>
      <c r="M507" s="60">
        <v>12350.838000000002</v>
      </c>
      <c r="N507" s="60">
        <v>12293.916999999998</v>
      </c>
      <c r="O507" s="60">
        <v>12287.713</v>
      </c>
      <c r="P507" s="60">
        <v>12323.062</v>
      </c>
      <c r="Q507" s="60">
        <v>12388.012999999999</v>
      </c>
    </row>
    <row r="508" spans="1:17" x14ac:dyDescent="0.3">
      <c r="A508" t="s">
        <v>1451</v>
      </c>
      <c r="B508" t="s">
        <v>35</v>
      </c>
      <c r="C508" t="s">
        <v>621</v>
      </c>
      <c r="D508" t="s">
        <v>622</v>
      </c>
      <c r="E508" t="s">
        <v>55</v>
      </c>
      <c r="F508" t="s">
        <v>53</v>
      </c>
      <c r="G508" s="60">
        <v>18046.444999999996</v>
      </c>
      <c r="H508" s="60">
        <v>18176.329000000002</v>
      </c>
      <c r="I508" s="60">
        <v>18286.639000000003</v>
      </c>
      <c r="J508" s="60">
        <v>18419.249000000003</v>
      </c>
      <c r="K508" s="60">
        <v>18605.893</v>
      </c>
      <c r="L508" s="60">
        <v>18731.195</v>
      </c>
      <c r="M508" s="60">
        <v>18922.080999999998</v>
      </c>
      <c r="N508" s="60">
        <v>19014.532999999996</v>
      </c>
      <c r="O508" s="60">
        <v>19100.982</v>
      </c>
      <c r="P508" s="60">
        <v>19158.873</v>
      </c>
      <c r="Q508" s="60">
        <v>19226.899000000001</v>
      </c>
    </row>
    <row r="509" spans="1:17" x14ac:dyDescent="0.3">
      <c r="A509" t="s">
        <v>1452</v>
      </c>
      <c r="B509" t="s">
        <v>36</v>
      </c>
      <c r="C509" t="s">
        <v>621</v>
      </c>
      <c r="D509" t="s">
        <v>622</v>
      </c>
      <c r="E509" t="s">
        <v>55</v>
      </c>
      <c r="F509" t="s">
        <v>54</v>
      </c>
      <c r="G509" s="60">
        <v>19476.049999999996</v>
      </c>
      <c r="H509" s="60">
        <v>19534.772000000001</v>
      </c>
      <c r="I509" s="60">
        <v>19694.66</v>
      </c>
      <c r="J509" s="60">
        <v>19904.830999999998</v>
      </c>
      <c r="K509" s="60">
        <v>20039.737000000001</v>
      </c>
      <c r="L509" s="60">
        <v>20114.36</v>
      </c>
      <c r="M509" s="60">
        <v>20229.182000000001</v>
      </c>
      <c r="N509" s="60">
        <v>20372.052</v>
      </c>
      <c r="O509" s="60">
        <v>20477.656000000003</v>
      </c>
      <c r="P509" s="60">
        <v>20536.43</v>
      </c>
      <c r="Q509" s="60">
        <v>20581.124</v>
      </c>
    </row>
    <row r="510" spans="1:17" x14ac:dyDescent="0.3">
      <c r="A510" t="s">
        <v>1453</v>
      </c>
      <c r="B510" t="s">
        <v>123</v>
      </c>
      <c r="C510" t="s">
        <v>623</v>
      </c>
      <c r="D510" t="s">
        <v>624</v>
      </c>
      <c r="E510" t="s">
        <v>126</v>
      </c>
      <c r="F510" t="s">
        <v>53</v>
      </c>
      <c r="G510" s="60">
        <v>11875.358999999999</v>
      </c>
      <c r="H510" s="60">
        <v>11798.867</v>
      </c>
      <c r="I510" s="60">
        <v>11716.471</v>
      </c>
      <c r="J510" s="60">
        <v>11677.423000000001</v>
      </c>
      <c r="K510" s="60">
        <v>11628.899000000001</v>
      </c>
      <c r="L510" s="60">
        <v>11636.838000000002</v>
      </c>
      <c r="M510" s="60">
        <v>11677.914000000001</v>
      </c>
      <c r="N510" s="60">
        <v>11723.145</v>
      </c>
      <c r="O510" s="60">
        <v>11759.184000000003</v>
      </c>
      <c r="P510" s="60">
        <v>11758.143000000002</v>
      </c>
      <c r="Q510" s="60">
        <v>11816.495999999999</v>
      </c>
    </row>
    <row r="511" spans="1:17" x14ac:dyDescent="0.3">
      <c r="A511" t="s">
        <v>1454</v>
      </c>
      <c r="B511" t="s">
        <v>124</v>
      </c>
      <c r="C511" t="s">
        <v>623</v>
      </c>
      <c r="D511" t="s">
        <v>624</v>
      </c>
      <c r="E511" t="s">
        <v>126</v>
      </c>
      <c r="F511" t="s">
        <v>54</v>
      </c>
      <c r="G511" s="60">
        <v>12305.886999999999</v>
      </c>
      <c r="H511" s="60">
        <v>12274.240000000002</v>
      </c>
      <c r="I511" s="60">
        <v>12216.221000000001</v>
      </c>
      <c r="J511" s="60">
        <v>12133.924999999999</v>
      </c>
      <c r="K511" s="60">
        <v>12120.107</v>
      </c>
      <c r="L511" s="60">
        <v>12115.170999999998</v>
      </c>
      <c r="M511" s="60">
        <v>12093.809999999998</v>
      </c>
      <c r="N511" s="60">
        <v>12114.619000000001</v>
      </c>
      <c r="O511" s="60">
        <v>12118.156999999999</v>
      </c>
      <c r="P511" s="60">
        <v>12099.667999999998</v>
      </c>
      <c r="Q511" s="60">
        <v>12076.749</v>
      </c>
    </row>
    <row r="512" spans="1:17" x14ac:dyDescent="0.3">
      <c r="A512" t="s">
        <v>1455</v>
      </c>
      <c r="B512" t="s">
        <v>35</v>
      </c>
      <c r="C512" t="s">
        <v>623</v>
      </c>
      <c r="D512" t="s">
        <v>624</v>
      </c>
      <c r="E512" t="s">
        <v>55</v>
      </c>
      <c r="F512" t="s">
        <v>53</v>
      </c>
      <c r="G512" s="60">
        <v>17658.644</v>
      </c>
      <c r="H512" s="60">
        <v>17668.063999999998</v>
      </c>
      <c r="I512" s="60">
        <v>17731.525000000001</v>
      </c>
      <c r="J512" s="60">
        <v>17794.238000000001</v>
      </c>
      <c r="K512" s="60">
        <v>17834.984</v>
      </c>
      <c r="L512" s="60">
        <v>17863.917000000005</v>
      </c>
      <c r="M512" s="60">
        <v>17902.292999999998</v>
      </c>
      <c r="N512" s="60">
        <v>17945.851000000002</v>
      </c>
      <c r="O512" s="60">
        <v>17958.059000000005</v>
      </c>
      <c r="P512" s="60">
        <v>18014.98</v>
      </c>
      <c r="Q512" s="60">
        <v>18035.258999999998</v>
      </c>
    </row>
    <row r="513" spans="1:17" x14ac:dyDescent="0.3">
      <c r="A513" t="s">
        <v>1456</v>
      </c>
      <c r="B513" t="s">
        <v>36</v>
      </c>
      <c r="C513" t="s">
        <v>623</v>
      </c>
      <c r="D513" t="s">
        <v>624</v>
      </c>
      <c r="E513" t="s">
        <v>55</v>
      </c>
      <c r="F513" t="s">
        <v>54</v>
      </c>
      <c r="G513" s="60">
        <v>18261.079999999998</v>
      </c>
      <c r="H513" s="60">
        <v>18288.241000000002</v>
      </c>
      <c r="I513" s="60">
        <v>18319.774000000001</v>
      </c>
      <c r="J513" s="60">
        <v>18445.117999999999</v>
      </c>
      <c r="K513" s="60">
        <v>18474.853000000003</v>
      </c>
      <c r="L513" s="60">
        <v>18506.696000000007</v>
      </c>
      <c r="M513" s="60">
        <v>18561.768000000004</v>
      </c>
      <c r="N513" s="60">
        <v>18617.761999999999</v>
      </c>
      <c r="O513" s="60">
        <v>18617.14</v>
      </c>
      <c r="P513" s="60">
        <v>18692.732999999997</v>
      </c>
      <c r="Q513" s="60">
        <v>18758.197000000004</v>
      </c>
    </row>
    <row r="514" spans="1:17" x14ac:dyDescent="0.3">
      <c r="A514" t="s">
        <v>1457</v>
      </c>
      <c r="B514" t="s">
        <v>123</v>
      </c>
      <c r="C514" t="s">
        <v>625</v>
      </c>
      <c r="D514" t="s">
        <v>626</v>
      </c>
      <c r="E514" t="s">
        <v>126</v>
      </c>
      <c r="F514" t="s">
        <v>53</v>
      </c>
      <c r="G514" s="60">
        <v>11400.405999999999</v>
      </c>
      <c r="H514" s="60">
        <v>11410.478999999999</v>
      </c>
      <c r="I514" s="60">
        <v>11450.135999999999</v>
      </c>
      <c r="J514" s="60">
        <v>11503.382000000001</v>
      </c>
      <c r="K514" s="60">
        <v>11510.607</v>
      </c>
      <c r="L514" s="60">
        <v>11563.727000000001</v>
      </c>
      <c r="M514" s="60">
        <v>11663.062</v>
      </c>
      <c r="N514" s="60">
        <v>11751.31</v>
      </c>
      <c r="O514" s="60">
        <v>11852.149999999998</v>
      </c>
      <c r="P514" s="60">
        <v>11954.627000000002</v>
      </c>
      <c r="Q514" s="60">
        <v>12034.758000000002</v>
      </c>
    </row>
    <row r="515" spans="1:17" x14ac:dyDescent="0.3">
      <c r="A515" t="s">
        <v>1458</v>
      </c>
      <c r="B515" t="s">
        <v>124</v>
      </c>
      <c r="C515" t="s">
        <v>625</v>
      </c>
      <c r="D515" t="s">
        <v>626</v>
      </c>
      <c r="E515" t="s">
        <v>126</v>
      </c>
      <c r="F515" t="s">
        <v>54</v>
      </c>
      <c r="G515" s="60">
        <v>10819.236999999999</v>
      </c>
      <c r="H515" s="60">
        <v>10858.105000000001</v>
      </c>
      <c r="I515" s="60">
        <v>10925.844999999999</v>
      </c>
      <c r="J515" s="60">
        <v>10955.141</v>
      </c>
      <c r="K515" s="60">
        <v>11009.592000000001</v>
      </c>
      <c r="L515" s="60">
        <v>11115.288</v>
      </c>
      <c r="M515" s="60">
        <v>11186.033999999998</v>
      </c>
      <c r="N515" s="60">
        <v>11236.498</v>
      </c>
      <c r="O515" s="60">
        <v>11283.984</v>
      </c>
      <c r="P515" s="60">
        <v>11365.365000000003</v>
      </c>
      <c r="Q515" s="60">
        <v>11420.932000000001</v>
      </c>
    </row>
    <row r="516" spans="1:17" x14ac:dyDescent="0.3">
      <c r="A516" t="s">
        <v>1459</v>
      </c>
      <c r="B516" t="s">
        <v>35</v>
      </c>
      <c r="C516" t="s">
        <v>625</v>
      </c>
      <c r="D516" t="s">
        <v>626</v>
      </c>
      <c r="E516" t="s">
        <v>55</v>
      </c>
      <c r="F516" t="s">
        <v>53</v>
      </c>
      <c r="G516" s="60">
        <v>19363.072</v>
      </c>
      <c r="H516" s="60">
        <v>19452.844000000001</v>
      </c>
      <c r="I516" s="60">
        <v>19538.796999999999</v>
      </c>
      <c r="J516" s="60">
        <v>19660.413999999997</v>
      </c>
      <c r="K516" s="60">
        <v>19861.946</v>
      </c>
      <c r="L516" s="60">
        <v>19992.526999999998</v>
      </c>
      <c r="M516" s="60">
        <v>20160.112000000001</v>
      </c>
      <c r="N516" s="60">
        <v>20285.462</v>
      </c>
      <c r="O516" s="60">
        <v>20441.660999999996</v>
      </c>
      <c r="P516" s="60">
        <v>20561.728999999999</v>
      </c>
      <c r="Q516" s="60">
        <v>20657.065000000002</v>
      </c>
    </row>
    <row r="517" spans="1:17" x14ac:dyDescent="0.3">
      <c r="A517" t="s">
        <v>1460</v>
      </c>
      <c r="B517" t="s">
        <v>36</v>
      </c>
      <c r="C517" t="s">
        <v>625</v>
      </c>
      <c r="D517" t="s">
        <v>626</v>
      </c>
      <c r="E517" t="s">
        <v>55</v>
      </c>
      <c r="F517" t="s">
        <v>54</v>
      </c>
      <c r="G517" s="60">
        <v>20742.498000000003</v>
      </c>
      <c r="H517" s="60">
        <v>20845.181</v>
      </c>
      <c r="I517" s="60">
        <v>20971.03</v>
      </c>
      <c r="J517" s="60">
        <v>21119.346999999998</v>
      </c>
      <c r="K517" s="60">
        <v>21264.882000000005</v>
      </c>
      <c r="L517" s="60">
        <v>21367.441000000003</v>
      </c>
      <c r="M517" s="60">
        <v>21498.741999999995</v>
      </c>
      <c r="N517" s="60">
        <v>21630.293000000001</v>
      </c>
      <c r="O517" s="60">
        <v>21783.531999999992</v>
      </c>
      <c r="P517" s="60">
        <v>21935.271000000004</v>
      </c>
      <c r="Q517" s="60">
        <v>22045.032999999996</v>
      </c>
    </row>
    <row r="518" spans="1:17" x14ac:dyDescent="0.3">
      <c r="A518" t="s">
        <v>1461</v>
      </c>
      <c r="B518" t="s">
        <v>123</v>
      </c>
      <c r="C518" t="s">
        <v>627</v>
      </c>
      <c r="D518" t="s">
        <v>628</v>
      </c>
      <c r="E518" t="s">
        <v>126</v>
      </c>
      <c r="F518" t="s">
        <v>53</v>
      </c>
      <c r="G518" s="60">
        <v>8910.2450000000008</v>
      </c>
      <c r="H518" s="60">
        <v>8826.1139999999996</v>
      </c>
      <c r="I518" s="60">
        <v>8781.2169999999987</v>
      </c>
      <c r="J518" s="60">
        <v>8772.469000000001</v>
      </c>
      <c r="K518" s="60">
        <v>8787.0090000000018</v>
      </c>
      <c r="L518" s="60">
        <v>8780.7910000000011</v>
      </c>
      <c r="M518" s="60">
        <v>8815.0320000000011</v>
      </c>
      <c r="N518" s="60">
        <v>8866.94</v>
      </c>
      <c r="O518" s="60">
        <v>8867.34</v>
      </c>
      <c r="P518" s="60">
        <v>8876.7479999999996</v>
      </c>
      <c r="Q518" s="60">
        <v>8940.630000000001</v>
      </c>
    </row>
    <row r="519" spans="1:17" x14ac:dyDescent="0.3">
      <c r="A519" t="s">
        <v>1462</v>
      </c>
      <c r="B519" t="s">
        <v>124</v>
      </c>
      <c r="C519" t="s">
        <v>627</v>
      </c>
      <c r="D519" t="s">
        <v>628</v>
      </c>
      <c r="E519" t="s">
        <v>126</v>
      </c>
      <c r="F519" t="s">
        <v>54</v>
      </c>
      <c r="G519" s="60">
        <v>8703.2310000000016</v>
      </c>
      <c r="H519" s="60">
        <v>8590.5460000000003</v>
      </c>
      <c r="I519" s="60">
        <v>8529.3809999999994</v>
      </c>
      <c r="J519" s="60">
        <v>8453.2080000000005</v>
      </c>
      <c r="K519" s="60">
        <v>8437.77</v>
      </c>
      <c r="L519" s="60">
        <v>8458.9950000000026</v>
      </c>
      <c r="M519" s="60">
        <v>8458.375</v>
      </c>
      <c r="N519" s="60">
        <v>8522.2210000000014</v>
      </c>
      <c r="O519" s="60">
        <v>8545.614999999998</v>
      </c>
      <c r="P519" s="60">
        <v>8574.4250000000011</v>
      </c>
      <c r="Q519" s="60">
        <v>8596.9950000000008</v>
      </c>
    </row>
    <row r="520" spans="1:17" x14ac:dyDescent="0.3">
      <c r="A520" t="s">
        <v>1463</v>
      </c>
      <c r="B520" t="s">
        <v>35</v>
      </c>
      <c r="C520" t="s">
        <v>627</v>
      </c>
      <c r="D520" t="s">
        <v>628</v>
      </c>
      <c r="E520" t="s">
        <v>55</v>
      </c>
      <c r="F520" t="s">
        <v>53</v>
      </c>
      <c r="G520" s="60">
        <v>16951.05</v>
      </c>
      <c r="H520" s="60">
        <v>16936.956999999999</v>
      </c>
      <c r="I520" s="60">
        <v>16954.003000000001</v>
      </c>
      <c r="J520" s="60">
        <v>17056.419000000002</v>
      </c>
      <c r="K520" s="60">
        <v>17077.307000000001</v>
      </c>
      <c r="L520" s="60">
        <v>17134.185999999998</v>
      </c>
      <c r="M520" s="60">
        <v>17187.823</v>
      </c>
      <c r="N520" s="60">
        <v>17236.181</v>
      </c>
      <c r="O520" s="60">
        <v>17297.759000000005</v>
      </c>
      <c r="P520" s="60">
        <v>17356.209999999995</v>
      </c>
      <c r="Q520" s="60">
        <v>17403.888999999999</v>
      </c>
    </row>
    <row r="521" spans="1:17" x14ac:dyDescent="0.3">
      <c r="A521" t="s">
        <v>1464</v>
      </c>
      <c r="B521" t="s">
        <v>36</v>
      </c>
      <c r="C521" t="s">
        <v>627</v>
      </c>
      <c r="D521" t="s">
        <v>628</v>
      </c>
      <c r="E521" t="s">
        <v>55</v>
      </c>
      <c r="F521" t="s">
        <v>54</v>
      </c>
      <c r="G521" s="60">
        <v>18544.097000000002</v>
      </c>
      <c r="H521" s="60">
        <v>18499.062999999995</v>
      </c>
      <c r="I521" s="60">
        <v>18519.782999999996</v>
      </c>
      <c r="J521" s="60">
        <v>18566.464000000004</v>
      </c>
      <c r="K521" s="60">
        <v>18590.062999999998</v>
      </c>
      <c r="L521" s="60">
        <v>18647.929000000004</v>
      </c>
      <c r="M521" s="60">
        <v>18722.391</v>
      </c>
      <c r="N521" s="60">
        <v>18762.172999999999</v>
      </c>
      <c r="O521" s="60">
        <v>18825.078999999998</v>
      </c>
      <c r="P521" s="60">
        <v>18902.57</v>
      </c>
      <c r="Q521" s="60">
        <v>18925.131999999998</v>
      </c>
    </row>
    <row r="522" spans="1:17" x14ac:dyDescent="0.3">
      <c r="A522" t="s">
        <v>1465</v>
      </c>
      <c r="B522" t="s">
        <v>123</v>
      </c>
      <c r="C522" t="s">
        <v>629</v>
      </c>
      <c r="D522" t="s">
        <v>630</v>
      </c>
      <c r="E522" t="s">
        <v>126</v>
      </c>
      <c r="F522" t="s">
        <v>53</v>
      </c>
      <c r="G522" s="60">
        <v>16195.992</v>
      </c>
      <c r="H522" s="60">
        <v>16238.285999999996</v>
      </c>
      <c r="I522" s="60">
        <v>16219.233999999999</v>
      </c>
      <c r="J522" s="60">
        <v>16219.246999999999</v>
      </c>
      <c r="K522" s="60">
        <v>16190.021000000001</v>
      </c>
      <c r="L522" s="60">
        <v>16332.984999999999</v>
      </c>
      <c r="M522" s="60">
        <v>16380.046</v>
      </c>
      <c r="N522" s="60">
        <v>16533.684000000001</v>
      </c>
      <c r="O522" s="60">
        <v>16643.756999999998</v>
      </c>
      <c r="P522" s="60">
        <v>16732.285</v>
      </c>
      <c r="Q522" s="60">
        <v>16840.578999999994</v>
      </c>
    </row>
    <row r="523" spans="1:17" x14ac:dyDescent="0.3">
      <c r="A523" t="s">
        <v>1466</v>
      </c>
      <c r="B523" t="s">
        <v>124</v>
      </c>
      <c r="C523" t="s">
        <v>629</v>
      </c>
      <c r="D523" t="s">
        <v>630</v>
      </c>
      <c r="E523" t="s">
        <v>126</v>
      </c>
      <c r="F523" t="s">
        <v>54</v>
      </c>
      <c r="G523" s="60">
        <v>15993.564999999999</v>
      </c>
      <c r="H523" s="60">
        <v>15916.228999999999</v>
      </c>
      <c r="I523" s="60">
        <v>15851.005999999999</v>
      </c>
      <c r="J523" s="60">
        <v>15826.822999999999</v>
      </c>
      <c r="K523" s="60">
        <v>15834.528000000002</v>
      </c>
      <c r="L523" s="60">
        <v>15940.529</v>
      </c>
      <c r="M523" s="60">
        <v>15943.348000000002</v>
      </c>
      <c r="N523" s="60">
        <v>16020.004000000001</v>
      </c>
      <c r="O523" s="60">
        <v>16019.271000000002</v>
      </c>
      <c r="P523" s="60">
        <v>16075.046999999999</v>
      </c>
      <c r="Q523" s="60">
        <v>16086.904000000002</v>
      </c>
    </row>
    <row r="524" spans="1:17" x14ac:dyDescent="0.3">
      <c r="A524" t="s">
        <v>1467</v>
      </c>
      <c r="B524" t="s">
        <v>35</v>
      </c>
      <c r="C524" t="s">
        <v>629</v>
      </c>
      <c r="D524" t="s">
        <v>630</v>
      </c>
      <c r="E524" t="s">
        <v>55</v>
      </c>
      <c r="F524" t="s">
        <v>53</v>
      </c>
      <c r="G524" s="60">
        <v>30217.496999999996</v>
      </c>
      <c r="H524" s="60">
        <v>30400.323000000008</v>
      </c>
      <c r="I524" s="60">
        <v>30574.926000000007</v>
      </c>
      <c r="J524" s="60">
        <v>30821.309000000001</v>
      </c>
      <c r="K524" s="60">
        <v>31041.743000000002</v>
      </c>
      <c r="L524" s="60">
        <v>31174.536</v>
      </c>
      <c r="M524" s="60">
        <v>31453.008000000002</v>
      </c>
      <c r="N524" s="60">
        <v>31580.38</v>
      </c>
      <c r="O524" s="60">
        <v>31713.993000000002</v>
      </c>
      <c r="P524" s="60">
        <v>31852.807999999994</v>
      </c>
      <c r="Q524" s="60">
        <v>31937.713000000003</v>
      </c>
    </row>
    <row r="525" spans="1:17" x14ac:dyDescent="0.3">
      <c r="A525" t="s">
        <v>1468</v>
      </c>
      <c r="B525" t="s">
        <v>36</v>
      </c>
      <c r="C525" t="s">
        <v>629</v>
      </c>
      <c r="D525" t="s">
        <v>630</v>
      </c>
      <c r="E525" t="s">
        <v>55</v>
      </c>
      <c r="F525" t="s">
        <v>54</v>
      </c>
      <c r="G525" s="60">
        <v>32956.438999999998</v>
      </c>
      <c r="H525" s="60">
        <v>33171.515999999996</v>
      </c>
      <c r="I525" s="60">
        <v>33422.507000000005</v>
      </c>
      <c r="J525" s="60">
        <v>33682.187999999995</v>
      </c>
      <c r="K525" s="60">
        <v>33917.345999999998</v>
      </c>
      <c r="L525" s="60">
        <v>34175.839999999997</v>
      </c>
      <c r="M525" s="60">
        <v>34427.709999999992</v>
      </c>
      <c r="N525" s="60">
        <v>34661.350999999995</v>
      </c>
      <c r="O525" s="60">
        <v>34861.770999999993</v>
      </c>
      <c r="P525" s="60">
        <v>35032.125000000007</v>
      </c>
      <c r="Q525" s="60">
        <v>35222.328999999998</v>
      </c>
    </row>
    <row r="526" spans="1:17" x14ac:dyDescent="0.3">
      <c r="A526" t="s">
        <v>1469</v>
      </c>
      <c r="B526" t="s">
        <v>123</v>
      </c>
      <c r="C526" t="s">
        <v>631</v>
      </c>
      <c r="D526" t="s">
        <v>632</v>
      </c>
      <c r="E526" t="s">
        <v>126</v>
      </c>
      <c r="F526" t="s">
        <v>53</v>
      </c>
      <c r="G526" s="60">
        <v>24663.951000000005</v>
      </c>
      <c r="H526" s="60">
        <v>24612.408000000003</v>
      </c>
      <c r="I526" s="60">
        <v>24658.839</v>
      </c>
      <c r="J526" s="60">
        <v>24830.269</v>
      </c>
      <c r="K526" s="60">
        <v>24901.030000000002</v>
      </c>
      <c r="L526" s="60">
        <v>25123.348000000005</v>
      </c>
      <c r="M526" s="60">
        <v>25259.267</v>
      </c>
      <c r="N526" s="60">
        <v>25406.724999999995</v>
      </c>
      <c r="O526" s="60">
        <v>25597.108999999993</v>
      </c>
      <c r="P526" s="60">
        <v>25661.917000000005</v>
      </c>
      <c r="Q526" s="60">
        <v>25715.676999999996</v>
      </c>
    </row>
    <row r="527" spans="1:17" x14ac:dyDescent="0.3">
      <c r="A527" t="s">
        <v>1470</v>
      </c>
      <c r="B527" t="s">
        <v>124</v>
      </c>
      <c r="C527" t="s">
        <v>631</v>
      </c>
      <c r="D527" t="s">
        <v>632</v>
      </c>
      <c r="E527" t="s">
        <v>126</v>
      </c>
      <c r="F527" t="s">
        <v>54</v>
      </c>
      <c r="G527" s="60">
        <v>25192.800999999999</v>
      </c>
      <c r="H527" s="60">
        <v>25134.114999999998</v>
      </c>
      <c r="I527" s="60">
        <v>25098.511999999999</v>
      </c>
      <c r="J527" s="60">
        <v>25109.501999999993</v>
      </c>
      <c r="K527" s="60">
        <v>25143.257000000005</v>
      </c>
      <c r="L527" s="60">
        <v>25285.708000000002</v>
      </c>
      <c r="M527" s="60">
        <v>25319.966000000004</v>
      </c>
      <c r="N527" s="60">
        <v>25438.01</v>
      </c>
      <c r="O527" s="60">
        <v>25516.013000000003</v>
      </c>
      <c r="P527" s="60">
        <v>25528.286999999997</v>
      </c>
      <c r="Q527" s="60">
        <v>25586.044999999998</v>
      </c>
    </row>
    <row r="528" spans="1:17" x14ac:dyDescent="0.3">
      <c r="A528" t="s">
        <v>1471</v>
      </c>
      <c r="B528" t="s">
        <v>35</v>
      </c>
      <c r="C528" t="s">
        <v>631</v>
      </c>
      <c r="D528" t="s">
        <v>632</v>
      </c>
      <c r="E528" t="s">
        <v>55</v>
      </c>
      <c r="F528" t="s">
        <v>53</v>
      </c>
      <c r="G528" s="60">
        <v>34132.065999999992</v>
      </c>
      <c r="H528" s="60">
        <v>34371.505999999994</v>
      </c>
      <c r="I528" s="60">
        <v>34569.438000000002</v>
      </c>
      <c r="J528" s="60">
        <v>34688.733999999997</v>
      </c>
      <c r="K528" s="60">
        <v>34947.27399999999</v>
      </c>
      <c r="L528" s="60">
        <v>35149.244000000006</v>
      </c>
      <c r="M528" s="60">
        <v>35427.016999999993</v>
      </c>
      <c r="N528" s="60">
        <v>35686.685000000005</v>
      </c>
      <c r="O528" s="60">
        <v>35893.525000000001</v>
      </c>
      <c r="P528" s="60">
        <v>36143.102999999996</v>
      </c>
      <c r="Q528" s="60">
        <v>36322.716000000008</v>
      </c>
    </row>
    <row r="529" spans="1:17" x14ac:dyDescent="0.3">
      <c r="A529" t="s">
        <v>1472</v>
      </c>
      <c r="B529" t="s">
        <v>36</v>
      </c>
      <c r="C529" t="s">
        <v>631</v>
      </c>
      <c r="D529" t="s">
        <v>632</v>
      </c>
      <c r="E529" t="s">
        <v>55</v>
      </c>
      <c r="F529" t="s">
        <v>54</v>
      </c>
      <c r="G529" s="60">
        <v>35807.084999999999</v>
      </c>
      <c r="H529" s="60">
        <v>36131.697999999997</v>
      </c>
      <c r="I529" s="60">
        <v>36416.114000000001</v>
      </c>
      <c r="J529" s="60">
        <v>36660.442999999999</v>
      </c>
      <c r="K529" s="60">
        <v>36969.377999999997</v>
      </c>
      <c r="L529" s="60">
        <v>37182.877999999997</v>
      </c>
      <c r="M529" s="60">
        <v>37481.064000000006</v>
      </c>
      <c r="N529" s="60">
        <v>37748.68</v>
      </c>
      <c r="O529" s="60">
        <v>37965.79</v>
      </c>
      <c r="P529" s="60">
        <v>38236.505000000005</v>
      </c>
      <c r="Q529" s="60">
        <v>38492.023999999998</v>
      </c>
    </row>
    <row r="530" spans="1:17" x14ac:dyDescent="0.3">
      <c r="A530" t="s">
        <v>1473</v>
      </c>
      <c r="B530" t="s">
        <v>123</v>
      </c>
      <c r="C530" t="s">
        <v>633</v>
      </c>
      <c r="D530" t="s">
        <v>634</v>
      </c>
      <c r="E530" t="s">
        <v>126</v>
      </c>
      <c r="F530" t="s">
        <v>53</v>
      </c>
      <c r="G530" s="60">
        <v>18737.962000000003</v>
      </c>
      <c r="H530" s="60">
        <v>18728.427</v>
      </c>
      <c r="I530" s="60">
        <v>18723.969000000001</v>
      </c>
      <c r="J530" s="60">
        <v>18684.759999999998</v>
      </c>
      <c r="K530" s="60">
        <v>18743.809000000001</v>
      </c>
      <c r="L530" s="60">
        <v>18821.118000000002</v>
      </c>
      <c r="M530" s="60">
        <v>18922.167000000001</v>
      </c>
      <c r="N530" s="60">
        <v>19031.127999999997</v>
      </c>
      <c r="O530" s="60">
        <v>19125.788</v>
      </c>
      <c r="P530" s="60">
        <v>19257.762999999999</v>
      </c>
      <c r="Q530" s="60">
        <v>19338.197999999997</v>
      </c>
    </row>
    <row r="531" spans="1:17" x14ac:dyDescent="0.3">
      <c r="A531" t="s">
        <v>1474</v>
      </c>
      <c r="B531" t="s">
        <v>124</v>
      </c>
      <c r="C531" t="s">
        <v>633</v>
      </c>
      <c r="D531" t="s">
        <v>634</v>
      </c>
      <c r="E531" t="s">
        <v>126</v>
      </c>
      <c r="F531" t="s">
        <v>54</v>
      </c>
      <c r="G531" s="60">
        <v>18758.833000000002</v>
      </c>
      <c r="H531" s="60">
        <v>18628.630000000005</v>
      </c>
      <c r="I531" s="60">
        <v>18497.989000000001</v>
      </c>
      <c r="J531" s="60">
        <v>18577.887999999999</v>
      </c>
      <c r="K531" s="60">
        <v>18661.312000000002</v>
      </c>
      <c r="L531" s="60">
        <v>18741.290999999997</v>
      </c>
      <c r="M531" s="60">
        <v>18788.629000000001</v>
      </c>
      <c r="N531" s="60">
        <v>18860.614000000001</v>
      </c>
      <c r="O531" s="60">
        <v>18882.650999999994</v>
      </c>
      <c r="P531" s="60">
        <v>18913.223999999995</v>
      </c>
      <c r="Q531" s="60">
        <v>18912.175999999999</v>
      </c>
    </row>
    <row r="532" spans="1:17" x14ac:dyDescent="0.3">
      <c r="A532" t="s">
        <v>1475</v>
      </c>
      <c r="B532" t="s">
        <v>35</v>
      </c>
      <c r="C532" t="s">
        <v>633</v>
      </c>
      <c r="D532" t="s">
        <v>634</v>
      </c>
      <c r="E532" t="s">
        <v>55</v>
      </c>
      <c r="F532" t="s">
        <v>53</v>
      </c>
      <c r="G532" s="60">
        <v>29814.253000000001</v>
      </c>
      <c r="H532" s="60">
        <v>29901.681999999997</v>
      </c>
      <c r="I532" s="60">
        <v>29963.319</v>
      </c>
      <c r="J532" s="60">
        <v>30094.466</v>
      </c>
      <c r="K532" s="60">
        <v>30102.792999999998</v>
      </c>
      <c r="L532" s="60">
        <v>30162.589000000004</v>
      </c>
      <c r="M532" s="60">
        <v>30251.724000000002</v>
      </c>
      <c r="N532" s="60">
        <v>30297.670000000002</v>
      </c>
      <c r="O532" s="60">
        <v>30394.137999999995</v>
      </c>
      <c r="P532" s="60">
        <v>30452.863000000001</v>
      </c>
      <c r="Q532" s="60">
        <v>30539.609</v>
      </c>
    </row>
    <row r="533" spans="1:17" x14ac:dyDescent="0.3">
      <c r="A533" t="s">
        <v>1476</v>
      </c>
      <c r="B533" t="s">
        <v>36</v>
      </c>
      <c r="C533" t="s">
        <v>633</v>
      </c>
      <c r="D533" t="s">
        <v>634</v>
      </c>
      <c r="E533" t="s">
        <v>55</v>
      </c>
      <c r="F533" t="s">
        <v>54</v>
      </c>
      <c r="G533" s="60">
        <v>30927.597000000005</v>
      </c>
      <c r="H533" s="60">
        <v>31038.167999999998</v>
      </c>
      <c r="I533" s="60">
        <v>31157.262999999995</v>
      </c>
      <c r="J533" s="60">
        <v>31242.476000000006</v>
      </c>
      <c r="K533" s="60">
        <v>31340.062000000002</v>
      </c>
      <c r="L533" s="60">
        <v>31414.355000000007</v>
      </c>
      <c r="M533" s="60">
        <v>31583.894999999997</v>
      </c>
      <c r="N533" s="60">
        <v>31701.156000000006</v>
      </c>
      <c r="O533" s="60">
        <v>31809.167000000009</v>
      </c>
      <c r="P533" s="60">
        <v>31937.629000000004</v>
      </c>
      <c r="Q533" s="60">
        <v>32055.52</v>
      </c>
    </row>
    <row r="534" spans="1:17" x14ac:dyDescent="0.3">
      <c r="A534" t="s">
        <v>1477</v>
      </c>
      <c r="B534" t="s">
        <v>123</v>
      </c>
      <c r="C534" t="s">
        <v>635</v>
      </c>
      <c r="D534" t="s">
        <v>636</v>
      </c>
      <c r="E534" t="s">
        <v>126</v>
      </c>
      <c r="F534" t="s">
        <v>53</v>
      </c>
      <c r="G534" s="60">
        <v>9463.5859999999975</v>
      </c>
      <c r="H534" s="60">
        <v>9505.1850000000013</v>
      </c>
      <c r="I534" s="60">
        <v>9538.0259999999998</v>
      </c>
      <c r="J534" s="60">
        <v>9622.635000000002</v>
      </c>
      <c r="K534" s="60">
        <v>9694.5649999999987</v>
      </c>
      <c r="L534" s="60">
        <v>9739.7859999999982</v>
      </c>
      <c r="M534" s="60">
        <v>9768.4340000000011</v>
      </c>
      <c r="N534" s="60">
        <v>9821.1200000000008</v>
      </c>
      <c r="O534" s="60">
        <v>9865.8149999999987</v>
      </c>
      <c r="P534" s="60">
        <v>9857.7800000000007</v>
      </c>
      <c r="Q534" s="60">
        <v>9881.9070000000011</v>
      </c>
    </row>
    <row r="535" spans="1:17" x14ac:dyDescent="0.3">
      <c r="A535" t="s">
        <v>1478</v>
      </c>
      <c r="B535" t="s">
        <v>124</v>
      </c>
      <c r="C535" t="s">
        <v>635</v>
      </c>
      <c r="D535" t="s">
        <v>636</v>
      </c>
      <c r="E535" t="s">
        <v>126</v>
      </c>
      <c r="F535" t="s">
        <v>54</v>
      </c>
      <c r="G535" s="60">
        <v>9466.610999999999</v>
      </c>
      <c r="H535" s="60">
        <v>9494.4610000000011</v>
      </c>
      <c r="I535" s="60">
        <v>9450.7709999999988</v>
      </c>
      <c r="J535" s="60">
        <v>9512.3739999999998</v>
      </c>
      <c r="K535" s="60">
        <v>9541.9419999999991</v>
      </c>
      <c r="L535" s="60">
        <v>9587.7130000000016</v>
      </c>
      <c r="M535" s="60">
        <v>9607.4950000000008</v>
      </c>
      <c r="N535" s="60">
        <v>9664.8129999999983</v>
      </c>
      <c r="O535" s="60">
        <v>9664.0460000000039</v>
      </c>
      <c r="P535" s="60">
        <v>9635.9140000000007</v>
      </c>
      <c r="Q535" s="60">
        <v>9627.2800000000007</v>
      </c>
    </row>
    <row r="536" spans="1:17" x14ac:dyDescent="0.3">
      <c r="A536" t="s">
        <v>1479</v>
      </c>
      <c r="B536" t="s">
        <v>35</v>
      </c>
      <c r="C536" t="s">
        <v>635</v>
      </c>
      <c r="D536" t="s">
        <v>636</v>
      </c>
      <c r="E536" t="s">
        <v>55</v>
      </c>
      <c r="F536" t="s">
        <v>53</v>
      </c>
      <c r="G536" s="60">
        <v>14947.484999999997</v>
      </c>
      <c r="H536" s="60">
        <v>15023.851000000002</v>
      </c>
      <c r="I536" s="60">
        <v>15084.964999999998</v>
      </c>
      <c r="J536" s="60">
        <v>15176.691999999999</v>
      </c>
      <c r="K536" s="60">
        <v>15282.597</v>
      </c>
      <c r="L536" s="60">
        <v>15397.071000000002</v>
      </c>
      <c r="M536" s="60">
        <v>15503.199000000002</v>
      </c>
      <c r="N536" s="60">
        <v>15631.812999999998</v>
      </c>
      <c r="O536" s="60">
        <v>15740.425999999999</v>
      </c>
      <c r="P536" s="60">
        <v>15889.226000000002</v>
      </c>
      <c r="Q536" s="60">
        <v>16025.178999999998</v>
      </c>
    </row>
    <row r="537" spans="1:17" x14ac:dyDescent="0.3">
      <c r="A537" t="s">
        <v>1480</v>
      </c>
      <c r="B537" t="s">
        <v>36</v>
      </c>
      <c r="C537" t="s">
        <v>635</v>
      </c>
      <c r="D537" t="s">
        <v>636</v>
      </c>
      <c r="E537" t="s">
        <v>55</v>
      </c>
      <c r="F537" t="s">
        <v>54</v>
      </c>
      <c r="G537" s="60">
        <v>15684.169999999998</v>
      </c>
      <c r="H537" s="60">
        <v>15735.243999999997</v>
      </c>
      <c r="I537" s="60">
        <v>15859.408000000001</v>
      </c>
      <c r="J537" s="60">
        <v>16002.999999999998</v>
      </c>
      <c r="K537" s="60">
        <v>16125.478000000001</v>
      </c>
      <c r="L537" s="60">
        <v>16249.254000000003</v>
      </c>
      <c r="M537" s="60">
        <v>16409.314999999999</v>
      </c>
      <c r="N537" s="60">
        <v>16532.698000000004</v>
      </c>
      <c r="O537" s="60">
        <v>16638.917999999998</v>
      </c>
      <c r="P537" s="60">
        <v>16768.991000000002</v>
      </c>
      <c r="Q537" s="60">
        <v>16903.441999999999</v>
      </c>
    </row>
    <row r="538" spans="1:17" x14ac:dyDescent="0.3">
      <c r="A538" t="s">
        <v>1481</v>
      </c>
      <c r="B538" t="s">
        <v>123</v>
      </c>
      <c r="C538" t="s">
        <v>637</v>
      </c>
      <c r="D538" t="s">
        <v>638</v>
      </c>
      <c r="E538" t="s">
        <v>126</v>
      </c>
      <c r="F538" t="s">
        <v>53</v>
      </c>
      <c r="G538" s="60">
        <v>10792.767000000002</v>
      </c>
      <c r="H538" s="60">
        <v>10707.538</v>
      </c>
      <c r="I538" s="60">
        <v>10667.991999999997</v>
      </c>
      <c r="J538" s="60">
        <v>10680.187000000002</v>
      </c>
      <c r="K538" s="60">
        <v>10647.684999999999</v>
      </c>
      <c r="L538" s="60">
        <v>10676.668000000001</v>
      </c>
      <c r="M538" s="60">
        <v>10640.866000000002</v>
      </c>
      <c r="N538" s="60">
        <v>10647.324999999997</v>
      </c>
      <c r="O538" s="60">
        <v>10669.304</v>
      </c>
      <c r="P538" s="60">
        <v>10616.801999999998</v>
      </c>
      <c r="Q538" s="60">
        <v>10614.046</v>
      </c>
    </row>
    <row r="539" spans="1:17" x14ac:dyDescent="0.3">
      <c r="A539" t="s">
        <v>1482</v>
      </c>
      <c r="B539" t="s">
        <v>124</v>
      </c>
      <c r="C539" t="s">
        <v>637</v>
      </c>
      <c r="D539" t="s">
        <v>638</v>
      </c>
      <c r="E539" t="s">
        <v>126</v>
      </c>
      <c r="F539" t="s">
        <v>54</v>
      </c>
      <c r="G539" s="60">
        <v>10312.373000000001</v>
      </c>
      <c r="H539" s="60">
        <v>10230.781999999999</v>
      </c>
      <c r="I539" s="60">
        <v>10178.732000000002</v>
      </c>
      <c r="J539" s="60">
        <v>10131.463000000002</v>
      </c>
      <c r="K539" s="60">
        <v>10132.932000000001</v>
      </c>
      <c r="L539" s="60">
        <v>10112.17</v>
      </c>
      <c r="M539" s="60">
        <v>10109.742</v>
      </c>
      <c r="N539" s="60">
        <v>10120.646000000001</v>
      </c>
      <c r="O539" s="60">
        <v>10117.708999999999</v>
      </c>
      <c r="P539" s="60">
        <v>10167.033000000001</v>
      </c>
      <c r="Q539" s="60">
        <v>10213.759999999998</v>
      </c>
    </row>
    <row r="540" spans="1:17" x14ac:dyDescent="0.3">
      <c r="A540" t="s">
        <v>1483</v>
      </c>
      <c r="B540" t="s">
        <v>35</v>
      </c>
      <c r="C540" t="s">
        <v>637</v>
      </c>
      <c r="D540" t="s">
        <v>638</v>
      </c>
      <c r="E540" t="s">
        <v>55</v>
      </c>
      <c r="F540" t="s">
        <v>53</v>
      </c>
      <c r="G540" s="60">
        <v>16861.994999999999</v>
      </c>
      <c r="H540" s="60">
        <v>16710.475999999999</v>
      </c>
      <c r="I540" s="60">
        <v>16674.631000000001</v>
      </c>
      <c r="J540" s="60">
        <v>16609.521000000001</v>
      </c>
      <c r="K540" s="60">
        <v>16549.224000000002</v>
      </c>
      <c r="L540" s="60">
        <v>16448.104000000003</v>
      </c>
      <c r="M540" s="60">
        <v>16462.881000000001</v>
      </c>
      <c r="N540" s="60">
        <v>16499.101999999999</v>
      </c>
      <c r="O540" s="60">
        <v>16433.489000000001</v>
      </c>
      <c r="P540" s="60">
        <v>16433.713999999996</v>
      </c>
      <c r="Q540" s="60">
        <v>16401.273999999994</v>
      </c>
    </row>
    <row r="541" spans="1:17" x14ac:dyDescent="0.3">
      <c r="A541" t="s">
        <v>1484</v>
      </c>
      <c r="B541" t="s">
        <v>36</v>
      </c>
      <c r="C541" t="s">
        <v>637</v>
      </c>
      <c r="D541" t="s">
        <v>638</v>
      </c>
      <c r="E541" t="s">
        <v>55</v>
      </c>
      <c r="F541" t="s">
        <v>54</v>
      </c>
      <c r="G541" s="60">
        <v>17753.359000000004</v>
      </c>
      <c r="H541" s="60">
        <v>17665.431000000004</v>
      </c>
      <c r="I541" s="60">
        <v>17560.274000000001</v>
      </c>
      <c r="J541" s="60">
        <v>17517.534000000003</v>
      </c>
      <c r="K541" s="60">
        <v>17460.153999999999</v>
      </c>
      <c r="L541" s="60">
        <v>17440.831999999995</v>
      </c>
      <c r="M541" s="60">
        <v>17440.060999999998</v>
      </c>
      <c r="N541" s="60">
        <v>17454.718999999997</v>
      </c>
      <c r="O541" s="60">
        <v>17485.43</v>
      </c>
      <c r="P541" s="60">
        <v>17470.7</v>
      </c>
      <c r="Q541" s="60">
        <v>17522.662</v>
      </c>
    </row>
    <row r="542" spans="1:17" x14ac:dyDescent="0.3">
      <c r="A542" t="s">
        <v>1485</v>
      </c>
      <c r="B542" t="s">
        <v>123</v>
      </c>
      <c r="C542" t="s">
        <v>639</v>
      </c>
      <c r="D542" t="s">
        <v>640</v>
      </c>
      <c r="E542" t="s">
        <v>126</v>
      </c>
      <c r="F542" t="s">
        <v>53</v>
      </c>
      <c r="G542" s="60">
        <v>23245.233</v>
      </c>
      <c r="H542" s="60">
        <v>23226.326000000001</v>
      </c>
      <c r="I542" s="60">
        <v>23301.317999999999</v>
      </c>
      <c r="J542" s="60">
        <v>23256.006999999998</v>
      </c>
      <c r="K542" s="60">
        <v>23417.012000000002</v>
      </c>
      <c r="L542" s="60">
        <v>23568.427</v>
      </c>
      <c r="M542" s="60">
        <v>23632.771000000001</v>
      </c>
      <c r="N542" s="60">
        <v>23714.298999999999</v>
      </c>
      <c r="O542" s="60">
        <v>23775.265999999996</v>
      </c>
      <c r="P542" s="60">
        <v>23880.034</v>
      </c>
      <c r="Q542" s="60">
        <v>23918.455999999998</v>
      </c>
    </row>
    <row r="543" spans="1:17" x14ac:dyDescent="0.3">
      <c r="A543" t="s">
        <v>1486</v>
      </c>
      <c r="B543" t="s">
        <v>124</v>
      </c>
      <c r="C543" t="s">
        <v>639</v>
      </c>
      <c r="D543" t="s">
        <v>640</v>
      </c>
      <c r="E543" t="s">
        <v>126</v>
      </c>
      <c r="F543" t="s">
        <v>54</v>
      </c>
      <c r="G543" s="60">
        <v>22562.245000000003</v>
      </c>
      <c r="H543" s="60">
        <v>22533.694</v>
      </c>
      <c r="I543" s="60">
        <v>22483.977000000003</v>
      </c>
      <c r="J543" s="60">
        <v>22433.719999999998</v>
      </c>
      <c r="K543" s="60">
        <v>22504.535999999996</v>
      </c>
      <c r="L543" s="60">
        <v>22577.374</v>
      </c>
      <c r="M543" s="60">
        <v>22636.767000000003</v>
      </c>
      <c r="N543" s="60">
        <v>22707.366999999995</v>
      </c>
      <c r="O543" s="60">
        <v>22711.106000000003</v>
      </c>
      <c r="P543" s="60">
        <v>22738.055000000004</v>
      </c>
      <c r="Q543" s="60">
        <v>22758.090999999997</v>
      </c>
    </row>
    <row r="544" spans="1:17" x14ac:dyDescent="0.3">
      <c r="A544" t="s">
        <v>1487</v>
      </c>
      <c r="B544" t="s">
        <v>35</v>
      </c>
      <c r="C544" t="s">
        <v>639</v>
      </c>
      <c r="D544" t="s">
        <v>640</v>
      </c>
      <c r="E544" t="s">
        <v>55</v>
      </c>
      <c r="F544" t="s">
        <v>53</v>
      </c>
      <c r="G544" s="60">
        <v>33627.525000000001</v>
      </c>
      <c r="H544" s="60">
        <v>33700.486000000004</v>
      </c>
      <c r="I544" s="60">
        <v>33880.664000000004</v>
      </c>
      <c r="J544" s="60">
        <v>34081.599999999999</v>
      </c>
      <c r="K544" s="60">
        <v>34128.997000000003</v>
      </c>
      <c r="L544" s="60">
        <v>34280.71899999999</v>
      </c>
      <c r="M544" s="60">
        <v>34443.729999999996</v>
      </c>
      <c r="N544" s="60">
        <v>34577.049999999996</v>
      </c>
      <c r="O544" s="60">
        <v>34751.229999999996</v>
      </c>
      <c r="P544" s="60">
        <v>34865.22</v>
      </c>
      <c r="Q544" s="60">
        <v>34994.091</v>
      </c>
    </row>
    <row r="545" spans="1:17" x14ac:dyDescent="0.3">
      <c r="A545" t="s">
        <v>1488</v>
      </c>
      <c r="B545" t="s">
        <v>36</v>
      </c>
      <c r="C545" t="s">
        <v>639</v>
      </c>
      <c r="D545" t="s">
        <v>640</v>
      </c>
      <c r="E545" t="s">
        <v>55</v>
      </c>
      <c r="F545" t="s">
        <v>54</v>
      </c>
      <c r="G545" s="60">
        <v>34478.414000000004</v>
      </c>
      <c r="H545" s="60">
        <v>34616.226999999999</v>
      </c>
      <c r="I545" s="60">
        <v>34772.616000000002</v>
      </c>
      <c r="J545" s="60">
        <v>35002.159000000007</v>
      </c>
      <c r="K545" s="60">
        <v>35112.053000000007</v>
      </c>
      <c r="L545" s="60">
        <v>35256.845999999998</v>
      </c>
      <c r="M545" s="60">
        <v>35353.578999999998</v>
      </c>
      <c r="N545" s="60">
        <v>35450.386000000006</v>
      </c>
      <c r="O545" s="60">
        <v>35585.936999999998</v>
      </c>
      <c r="P545" s="60">
        <v>35700.091999999997</v>
      </c>
      <c r="Q545" s="60">
        <v>35867.887999999999</v>
      </c>
    </row>
    <row r="546" spans="1:17" x14ac:dyDescent="0.3">
      <c r="A546" t="s">
        <v>1489</v>
      </c>
      <c r="B546" t="s">
        <v>123</v>
      </c>
      <c r="C546" t="s">
        <v>641</v>
      </c>
      <c r="D546" t="s">
        <v>642</v>
      </c>
      <c r="E546" t="s">
        <v>126</v>
      </c>
      <c r="F546" t="s">
        <v>53</v>
      </c>
      <c r="G546" s="60">
        <v>28607.125999999997</v>
      </c>
      <c r="H546" s="60">
        <v>28890.720000000001</v>
      </c>
      <c r="I546" s="60">
        <v>29224.225000000002</v>
      </c>
      <c r="J546" s="60">
        <v>29458.756000000005</v>
      </c>
      <c r="K546" s="60">
        <v>29702.63</v>
      </c>
      <c r="L546" s="60">
        <v>29933.675000000003</v>
      </c>
      <c r="M546" s="60">
        <v>30182.256000000008</v>
      </c>
      <c r="N546" s="60">
        <v>30480.554000000004</v>
      </c>
      <c r="O546" s="60">
        <v>30738.655999999999</v>
      </c>
      <c r="P546" s="60">
        <v>31041.876</v>
      </c>
      <c r="Q546" s="60">
        <v>31314.233999999989</v>
      </c>
    </row>
    <row r="547" spans="1:17" x14ac:dyDescent="0.3">
      <c r="A547" t="s">
        <v>1490</v>
      </c>
      <c r="B547" t="s">
        <v>124</v>
      </c>
      <c r="C547" t="s">
        <v>641</v>
      </c>
      <c r="D547" t="s">
        <v>642</v>
      </c>
      <c r="E547" t="s">
        <v>126</v>
      </c>
      <c r="F547" t="s">
        <v>54</v>
      </c>
      <c r="G547" s="60">
        <v>27050.652999999995</v>
      </c>
      <c r="H547" s="60">
        <v>27226.728999999996</v>
      </c>
      <c r="I547" s="60">
        <v>27355.004000000001</v>
      </c>
      <c r="J547" s="60">
        <v>27538.136000000002</v>
      </c>
      <c r="K547" s="60">
        <v>27664.920000000002</v>
      </c>
      <c r="L547" s="60">
        <v>27811.486999999997</v>
      </c>
      <c r="M547" s="60">
        <v>27930.309000000001</v>
      </c>
      <c r="N547" s="60">
        <v>28077.393999999997</v>
      </c>
      <c r="O547" s="60">
        <v>28249.487000000008</v>
      </c>
      <c r="P547" s="60">
        <v>28342.207000000002</v>
      </c>
      <c r="Q547" s="60">
        <v>28427.353000000003</v>
      </c>
    </row>
    <row r="548" spans="1:17" x14ac:dyDescent="0.3">
      <c r="A548" t="s">
        <v>1491</v>
      </c>
      <c r="B548" t="s">
        <v>35</v>
      </c>
      <c r="C548" t="s">
        <v>641</v>
      </c>
      <c r="D548" t="s">
        <v>642</v>
      </c>
      <c r="E548" t="s">
        <v>55</v>
      </c>
      <c r="F548" t="s">
        <v>53</v>
      </c>
      <c r="G548" s="60">
        <v>33031.972000000002</v>
      </c>
      <c r="H548" s="60">
        <v>33259.847999999998</v>
      </c>
      <c r="I548" s="60">
        <v>33373.828000000001</v>
      </c>
      <c r="J548" s="60">
        <v>33531.452999999994</v>
      </c>
      <c r="K548" s="60">
        <v>33682.251000000004</v>
      </c>
      <c r="L548" s="60">
        <v>33936.491000000002</v>
      </c>
      <c r="M548" s="60">
        <v>34127.418000000005</v>
      </c>
      <c r="N548" s="60">
        <v>34281.216999999997</v>
      </c>
      <c r="O548" s="60">
        <v>34479.768999999993</v>
      </c>
      <c r="P548" s="60">
        <v>34674.985000000008</v>
      </c>
      <c r="Q548" s="60">
        <v>34835.830999999998</v>
      </c>
    </row>
    <row r="549" spans="1:17" x14ac:dyDescent="0.3">
      <c r="A549" t="s">
        <v>1492</v>
      </c>
      <c r="B549" t="s">
        <v>36</v>
      </c>
      <c r="C549" t="s">
        <v>641</v>
      </c>
      <c r="D549" t="s">
        <v>642</v>
      </c>
      <c r="E549" t="s">
        <v>55</v>
      </c>
      <c r="F549" t="s">
        <v>54</v>
      </c>
      <c r="G549" s="60">
        <v>34394.187000000013</v>
      </c>
      <c r="H549" s="60">
        <v>34627.351999999999</v>
      </c>
      <c r="I549" s="60">
        <v>34916.304999999993</v>
      </c>
      <c r="J549" s="60">
        <v>35265.726999999999</v>
      </c>
      <c r="K549" s="60">
        <v>35524.954999999994</v>
      </c>
      <c r="L549" s="60">
        <v>35767.193999999996</v>
      </c>
      <c r="M549" s="60">
        <v>36097.412000000018</v>
      </c>
      <c r="N549" s="60">
        <v>36417.142000000007</v>
      </c>
      <c r="O549" s="60">
        <v>36709.899999999994</v>
      </c>
      <c r="P549" s="60">
        <v>37009.568999999996</v>
      </c>
      <c r="Q549" s="60">
        <v>37306.76</v>
      </c>
    </row>
    <row r="550" spans="1:17" x14ac:dyDescent="0.3">
      <c r="A550" t="s">
        <v>1493</v>
      </c>
      <c r="B550" t="s">
        <v>123</v>
      </c>
      <c r="C550" t="s">
        <v>643</v>
      </c>
      <c r="D550" t="s">
        <v>644</v>
      </c>
      <c r="E550" t="s">
        <v>126</v>
      </c>
      <c r="F550" t="s">
        <v>53</v>
      </c>
      <c r="G550" s="60">
        <v>16237.141999999998</v>
      </c>
      <c r="H550" s="60">
        <v>16264.649000000003</v>
      </c>
      <c r="I550" s="60">
        <v>16210.601000000001</v>
      </c>
      <c r="J550" s="60">
        <v>16300.528999999999</v>
      </c>
      <c r="K550" s="60">
        <v>16410.406999999999</v>
      </c>
      <c r="L550" s="60">
        <v>16521.685999999998</v>
      </c>
      <c r="M550" s="60">
        <v>16609.647999999997</v>
      </c>
      <c r="N550" s="60">
        <v>16713.225999999999</v>
      </c>
      <c r="O550" s="60">
        <v>16799.315999999999</v>
      </c>
      <c r="P550" s="60">
        <v>16859.012999999999</v>
      </c>
      <c r="Q550" s="60">
        <v>16920.561999999998</v>
      </c>
    </row>
    <row r="551" spans="1:17" x14ac:dyDescent="0.3">
      <c r="A551" t="s">
        <v>1494</v>
      </c>
      <c r="B551" t="s">
        <v>124</v>
      </c>
      <c r="C551" t="s">
        <v>643</v>
      </c>
      <c r="D551" t="s">
        <v>644</v>
      </c>
      <c r="E551" t="s">
        <v>126</v>
      </c>
      <c r="F551" t="s">
        <v>54</v>
      </c>
      <c r="G551" s="60">
        <v>16597.819</v>
      </c>
      <c r="H551" s="60">
        <v>16604.169000000002</v>
      </c>
      <c r="I551" s="60">
        <v>16646.296000000002</v>
      </c>
      <c r="J551" s="60">
        <v>16723.864999999998</v>
      </c>
      <c r="K551" s="60">
        <v>16766.386000000002</v>
      </c>
      <c r="L551" s="60">
        <v>16821.895</v>
      </c>
      <c r="M551" s="60">
        <v>16888.168000000005</v>
      </c>
      <c r="N551" s="60">
        <v>16973.68</v>
      </c>
      <c r="O551" s="60">
        <v>17024.272000000001</v>
      </c>
      <c r="P551" s="60">
        <v>17038.714</v>
      </c>
      <c r="Q551" s="60">
        <v>17098.830999999998</v>
      </c>
    </row>
    <row r="552" spans="1:17" x14ac:dyDescent="0.3">
      <c r="A552" t="s">
        <v>1495</v>
      </c>
      <c r="B552" t="s">
        <v>35</v>
      </c>
      <c r="C552" t="s">
        <v>643</v>
      </c>
      <c r="D552" t="s">
        <v>644</v>
      </c>
      <c r="E552" t="s">
        <v>55</v>
      </c>
      <c r="F552" t="s">
        <v>53</v>
      </c>
      <c r="G552" s="60">
        <v>25072.298000000003</v>
      </c>
      <c r="H552" s="60">
        <v>25245.874000000003</v>
      </c>
      <c r="I552" s="60">
        <v>25482.038999999997</v>
      </c>
      <c r="J552" s="60">
        <v>25676.080000000002</v>
      </c>
      <c r="K552" s="60">
        <v>25920.765999999996</v>
      </c>
      <c r="L552" s="60">
        <v>26146.455999999998</v>
      </c>
      <c r="M552" s="60">
        <v>26371.58</v>
      </c>
      <c r="N552" s="60">
        <v>26593.123</v>
      </c>
      <c r="O552" s="60">
        <v>26838.461999999996</v>
      </c>
      <c r="P552" s="60">
        <v>27101.021000000004</v>
      </c>
      <c r="Q552" s="60">
        <v>27372.033000000003</v>
      </c>
    </row>
    <row r="553" spans="1:17" x14ac:dyDescent="0.3">
      <c r="A553" t="s">
        <v>1496</v>
      </c>
      <c r="B553" t="s">
        <v>36</v>
      </c>
      <c r="C553" t="s">
        <v>643</v>
      </c>
      <c r="D553" t="s">
        <v>644</v>
      </c>
      <c r="E553" t="s">
        <v>55</v>
      </c>
      <c r="F553" t="s">
        <v>54</v>
      </c>
      <c r="G553" s="60">
        <v>26918.108000000004</v>
      </c>
      <c r="H553" s="60">
        <v>27153.578999999998</v>
      </c>
      <c r="I553" s="60">
        <v>27360.164000000001</v>
      </c>
      <c r="J553" s="60">
        <v>27570.386000000002</v>
      </c>
      <c r="K553" s="60">
        <v>27824.308000000008</v>
      </c>
      <c r="L553" s="60">
        <v>28082.1</v>
      </c>
      <c r="M553" s="60">
        <v>28387.559999999994</v>
      </c>
      <c r="N553" s="60">
        <v>28647.520000000008</v>
      </c>
      <c r="O553" s="60">
        <v>28931.351000000002</v>
      </c>
      <c r="P553" s="60">
        <v>29222.519000000004</v>
      </c>
      <c r="Q553" s="60">
        <v>29477.390000000007</v>
      </c>
    </row>
    <row r="554" spans="1:17" x14ac:dyDescent="0.3">
      <c r="A554" t="s">
        <v>1497</v>
      </c>
      <c r="B554" t="s">
        <v>123</v>
      </c>
      <c r="C554" t="s">
        <v>645</v>
      </c>
      <c r="D554" t="s">
        <v>646</v>
      </c>
      <c r="E554" t="s">
        <v>126</v>
      </c>
      <c r="F554" t="s">
        <v>53</v>
      </c>
      <c r="G554" s="60">
        <v>12167.877999999999</v>
      </c>
      <c r="H554" s="60">
        <v>12156.316999999999</v>
      </c>
      <c r="I554" s="60">
        <v>12120.971999999998</v>
      </c>
      <c r="J554" s="60">
        <v>12178.343999999999</v>
      </c>
      <c r="K554" s="60">
        <v>12223</v>
      </c>
      <c r="L554" s="60">
        <v>12317.318999999998</v>
      </c>
      <c r="M554" s="60">
        <v>12421.84</v>
      </c>
      <c r="N554" s="60">
        <v>12551.317000000001</v>
      </c>
      <c r="O554" s="60">
        <v>12646.245999999999</v>
      </c>
      <c r="P554" s="60">
        <v>12782.403999999999</v>
      </c>
      <c r="Q554" s="60">
        <v>12871.420999999998</v>
      </c>
    </row>
    <row r="555" spans="1:17" x14ac:dyDescent="0.3">
      <c r="A555" t="s">
        <v>1498</v>
      </c>
      <c r="B555" t="s">
        <v>124</v>
      </c>
      <c r="C555" t="s">
        <v>645</v>
      </c>
      <c r="D555" t="s">
        <v>646</v>
      </c>
      <c r="E555" t="s">
        <v>126</v>
      </c>
      <c r="F555" t="s">
        <v>54</v>
      </c>
      <c r="G555" s="60">
        <v>12448.044</v>
      </c>
      <c r="H555" s="60">
        <v>12427.611000000001</v>
      </c>
      <c r="I555" s="60">
        <v>12400.104999999998</v>
      </c>
      <c r="J555" s="60">
        <v>12443.026000000003</v>
      </c>
      <c r="K555" s="60">
        <v>12441.101000000001</v>
      </c>
      <c r="L555" s="60">
        <v>12428.483</v>
      </c>
      <c r="M555" s="60">
        <v>12439.072</v>
      </c>
      <c r="N555" s="60">
        <v>12557.684999999999</v>
      </c>
      <c r="O555" s="60">
        <v>12581.378000000001</v>
      </c>
      <c r="P555" s="60">
        <v>12619.966999999999</v>
      </c>
      <c r="Q555" s="60">
        <v>12711.513999999999</v>
      </c>
    </row>
    <row r="556" spans="1:17" x14ac:dyDescent="0.3">
      <c r="A556" t="s">
        <v>1499</v>
      </c>
      <c r="B556" t="s">
        <v>35</v>
      </c>
      <c r="C556" t="s">
        <v>645</v>
      </c>
      <c r="D556" t="s">
        <v>646</v>
      </c>
      <c r="E556" t="s">
        <v>55</v>
      </c>
      <c r="F556" t="s">
        <v>53</v>
      </c>
      <c r="G556" s="60">
        <v>15530.602999999997</v>
      </c>
      <c r="H556" s="60">
        <v>15713.717999999999</v>
      </c>
      <c r="I556" s="60">
        <v>15851.722000000005</v>
      </c>
      <c r="J556" s="60">
        <v>15946.163999999999</v>
      </c>
      <c r="K556" s="60">
        <v>16052.396999999997</v>
      </c>
      <c r="L556" s="60">
        <v>16158.454000000002</v>
      </c>
      <c r="M556" s="60">
        <v>16219.454999999998</v>
      </c>
      <c r="N556" s="60">
        <v>16264.554000000004</v>
      </c>
      <c r="O556" s="60">
        <v>16361</v>
      </c>
      <c r="P556" s="60">
        <v>16387.243999999999</v>
      </c>
      <c r="Q556" s="60">
        <v>16472.635999999999</v>
      </c>
    </row>
    <row r="557" spans="1:17" x14ac:dyDescent="0.3">
      <c r="A557" t="s">
        <v>1500</v>
      </c>
      <c r="B557" t="s">
        <v>36</v>
      </c>
      <c r="C557" t="s">
        <v>645</v>
      </c>
      <c r="D557" t="s">
        <v>646</v>
      </c>
      <c r="E557" t="s">
        <v>55</v>
      </c>
      <c r="F557" t="s">
        <v>54</v>
      </c>
      <c r="G557" s="60">
        <v>16427.928</v>
      </c>
      <c r="H557" s="60">
        <v>16561.223000000005</v>
      </c>
      <c r="I557" s="60">
        <v>16748.211000000003</v>
      </c>
      <c r="J557" s="60">
        <v>16903.035000000003</v>
      </c>
      <c r="K557" s="60">
        <v>17022.776999999998</v>
      </c>
      <c r="L557" s="60">
        <v>17162.794000000002</v>
      </c>
      <c r="M557" s="60">
        <v>17292.770999999997</v>
      </c>
      <c r="N557" s="60">
        <v>17393.787000000004</v>
      </c>
      <c r="O557" s="60">
        <v>17507.228999999999</v>
      </c>
      <c r="P557" s="60">
        <v>17614.287</v>
      </c>
      <c r="Q557" s="60">
        <v>17681.577000000001</v>
      </c>
    </row>
    <row r="558" spans="1:17" x14ac:dyDescent="0.3">
      <c r="A558" t="s">
        <v>1501</v>
      </c>
      <c r="B558" t="s">
        <v>123</v>
      </c>
      <c r="C558" t="s">
        <v>647</v>
      </c>
      <c r="D558" t="s">
        <v>648</v>
      </c>
      <c r="E558" t="s">
        <v>126</v>
      </c>
      <c r="F558" t="s">
        <v>53</v>
      </c>
      <c r="G558" s="60">
        <v>6826.2129999999997</v>
      </c>
      <c r="H558" s="60">
        <v>6762.4249999999984</v>
      </c>
      <c r="I558" s="60">
        <v>6695.0319999999992</v>
      </c>
      <c r="J558" s="60">
        <v>6676.8810000000012</v>
      </c>
      <c r="K558" s="60">
        <v>6738.0349999999989</v>
      </c>
      <c r="L558" s="60">
        <v>6727.5289999999995</v>
      </c>
      <c r="M558" s="60">
        <v>6730.6889999999985</v>
      </c>
      <c r="N558" s="60">
        <v>6718.9939999999997</v>
      </c>
      <c r="O558" s="60">
        <v>6734.4319999999998</v>
      </c>
      <c r="P558" s="60">
        <v>6704.1409999999996</v>
      </c>
      <c r="Q558" s="60">
        <v>6712.6430000000009</v>
      </c>
    </row>
    <row r="559" spans="1:17" x14ac:dyDescent="0.3">
      <c r="A559" t="s">
        <v>1502</v>
      </c>
      <c r="B559" t="s">
        <v>124</v>
      </c>
      <c r="C559" t="s">
        <v>647</v>
      </c>
      <c r="D559" t="s">
        <v>648</v>
      </c>
      <c r="E559" t="s">
        <v>126</v>
      </c>
      <c r="F559" t="s">
        <v>54</v>
      </c>
      <c r="G559" s="60">
        <v>6607.6049999999996</v>
      </c>
      <c r="H559" s="60">
        <v>6506.8549999999987</v>
      </c>
      <c r="I559" s="60">
        <v>6438.5549999999985</v>
      </c>
      <c r="J559" s="60">
        <v>6398.7339999999995</v>
      </c>
      <c r="K559" s="60">
        <v>6421.6039999999994</v>
      </c>
      <c r="L559" s="60">
        <v>6423.8719999999994</v>
      </c>
      <c r="M559" s="60">
        <v>6417.8950000000013</v>
      </c>
      <c r="N559" s="60">
        <v>6412.8060000000014</v>
      </c>
      <c r="O559" s="60">
        <v>6413.4099999999989</v>
      </c>
      <c r="P559" s="60">
        <v>6384.2090000000007</v>
      </c>
      <c r="Q559" s="60">
        <v>6366.89</v>
      </c>
    </row>
    <row r="560" spans="1:17" x14ac:dyDescent="0.3">
      <c r="A560" t="s">
        <v>1503</v>
      </c>
      <c r="B560" t="s">
        <v>35</v>
      </c>
      <c r="C560" t="s">
        <v>647</v>
      </c>
      <c r="D560" t="s">
        <v>648</v>
      </c>
      <c r="E560" t="s">
        <v>55</v>
      </c>
      <c r="F560" t="s">
        <v>53</v>
      </c>
      <c r="G560" s="60">
        <v>13030.975999999999</v>
      </c>
      <c r="H560" s="60">
        <v>12970.727999999999</v>
      </c>
      <c r="I560" s="60">
        <v>12951.1</v>
      </c>
      <c r="J560" s="60">
        <v>12856.978999999998</v>
      </c>
      <c r="K560" s="60">
        <v>12756.052000000003</v>
      </c>
      <c r="L560" s="60">
        <v>12710.147000000001</v>
      </c>
      <c r="M560" s="60">
        <v>12684.878000000001</v>
      </c>
      <c r="N560" s="60">
        <v>12641.507000000001</v>
      </c>
      <c r="O560" s="60">
        <v>12612.989</v>
      </c>
      <c r="P560" s="60">
        <v>12566.938999999998</v>
      </c>
      <c r="Q560" s="60">
        <v>12510.824000000001</v>
      </c>
    </row>
    <row r="561" spans="1:17" x14ac:dyDescent="0.3">
      <c r="A561" t="s">
        <v>1504</v>
      </c>
      <c r="B561" t="s">
        <v>36</v>
      </c>
      <c r="C561" t="s">
        <v>647</v>
      </c>
      <c r="D561" t="s">
        <v>648</v>
      </c>
      <c r="E561" t="s">
        <v>55</v>
      </c>
      <c r="F561" t="s">
        <v>54</v>
      </c>
      <c r="G561" s="60">
        <v>13493.351000000001</v>
      </c>
      <c r="H561" s="60">
        <v>13459.768999999997</v>
      </c>
      <c r="I561" s="60">
        <v>13469.833000000001</v>
      </c>
      <c r="J561" s="60">
        <v>13404.146000000001</v>
      </c>
      <c r="K561" s="60">
        <v>13394.371999999999</v>
      </c>
      <c r="L561" s="60">
        <v>13341.132</v>
      </c>
      <c r="M561" s="60">
        <v>13325.469000000001</v>
      </c>
      <c r="N561" s="60">
        <v>13304.185000000001</v>
      </c>
      <c r="O561" s="60">
        <v>13304.082999999999</v>
      </c>
      <c r="P561" s="60">
        <v>13269.484000000004</v>
      </c>
      <c r="Q561" s="60">
        <v>13285.941000000003</v>
      </c>
    </row>
    <row r="562" spans="1:17" x14ac:dyDescent="0.3">
      <c r="A562" t="s">
        <v>1505</v>
      </c>
      <c r="B562" t="s">
        <v>123</v>
      </c>
      <c r="C562" t="s">
        <v>649</v>
      </c>
      <c r="D562" t="s">
        <v>650</v>
      </c>
      <c r="E562" t="s">
        <v>126</v>
      </c>
      <c r="F562" t="s">
        <v>53</v>
      </c>
      <c r="G562" s="60">
        <v>9927.2160000000003</v>
      </c>
      <c r="H562" s="60">
        <v>9864.8940000000002</v>
      </c>
      <c r="I562" s="60">
        <v>9823.9209999999985</v>
      </c>
      <c r="J562" s="60">
        <v>9812.3290000000015</v>
      </c>
      <c r="K562" s="60">
        <v>9806.5810000000001</v>
      </c>
      <c r="L562" s="60">
        <v>9847.2850000000017</v>
      </c>
      <c r="M562" s="60">
        <v>9885.3459999999995</v>
      </c>
      <c r="N562" s="60">
        <v>9941.5209999999988</v>
      </c>
      <c r="O562" s="60">
        <v>9959.0279999999984</v>
      </c>
      <c r="P562" s="60">
        <v>9994.6610000000001</v>
      </c>
      <c r="Q562" s="60">
        <v>10001.165000000001</v>
      </c>
    </row>
    <row r="563" spans="1:17" x14ac:dyDescent="0.3">
      <c r="A563" t="s">
        <v>1506</v>
      </c>
      <c r="B563" t="s">
        <v>124</v>
      </c>
      <c r="C563" t="s">
        <v>649</v>
      </c>
      <c r="D563" t="s">
        <v>650</v>
      </c>
      <c r="E563" t="s">
        <v>126</v>
      </c>
      <c r="F563" t="s">
        <v>54</v>
      </c>
      <c r="G563" s="60">
        <v>9764.6229999999996</v>
      </c>
      <c r="H563" s="60">
        <v>9694.6020000000026</v>
      </c>
      <c r="I563" s="60">
        <v>9661.9210000000003</v>
      </c>
      <c r="J563" s="60">
        <v>9665.891999999998</v>
      </c>
      <c r="K563" s="60">
        <v>9660.6500000000015</v>
      </c>
      <c r="L563" s="60">
        <v>9672.2450000000008</v>
      </c>
      <c r="M563" s="60">
        <v>9716.5540000000001</v>
      </c>
      <c r="N563" s="60">
        <v>9726.259</v>
      </c>
      <c r="O563" s="60">
        <v>9793.9169999999995</v>
      </c>
      <c r="P563" s="60">
        <v>9844.3510000000024</v>
      </c>
      <c r="Q563" s="60">
        <v>9863.4190000000017</v>
      </c>
    </row>
    <row r="564" spans="1:17" x14ac:dyDescent="0.3">
      <c r="A564" t="s">
        <v>1507</v>
      </c>
      <c r="B564" t="s">
        <v>35</v>
      </c>
      <c r="C564" t="s">
        <v>649</v>
      </c>
      <c r="D564" t="s">
        <v>650</v>
      </c>
      <c r="E564" t="s">
        <v>55</v>
      </c>
      <c r="F564" t="s">
        <v>53</v>
      </c>
      <c r="G564" s="60">
        <v>16908.176000000003</v>
      </c>
      <c r="H564" s="60">
        <v>16867.052999999996</v>
      </c>
      <c r="I564" s="60">
        <v>16870.121999999999</v>
      </c>
      <c r="J564" s="60">
        <v>16897.113000000001</v>
      </c>
      <c r="K564" s="60">
        <v>16796.715</v>
      </c>
      <c r="L564" s="60">
        <v>16768.096000000001</v>
      </c>
      <c r="M564" s="60">
        <v>16789.651000000002</v>
      </c>
      <c r="N564" s="60">
        <v>16779.030000000002</v>
      </c>
      <c r="O564" s="60">
        <v>16770.84</v>
      </c>
      <c r="P564" s="60">
        <v>16756.375999999997</v>
      </c>
      <c r="Q564" s="60">
        <v>16744.380999999998</v>
      </c>
    </row>
    <row r="565" spans="1:17" x14ac:dyDescent="0.3">
      <c r="A565" t="s">
        <v>1508</v>
      </c>
      <c r="B565" t="s">
        <v>36</v>
      </c>
      <c r="C565" t="s">
        <v>649</v>
      </c>
      <c r="D565" t="s">
        <v>650</v>
      </c>
      <c r="E565" t="s">
        <v>55</v>
      </c>
      <c r="F565" t="s">
        <v>54</v>
      </c>
      <c r="G565" s="60">
        <v>17569.264000000003</v>
      </c>
      <c r="H565" s="60">
        <v>17577.144999999997</v>
      </c>
      <c r="I565" s="60">
        <v>17553.431999999997</v>
      </c>
      <c r="J565" s="60">
        <v>17569.093000000001</v>
      </c>
      <c r="K565" s="60">
        <v>17565.338000000003</v>
      </c>
      <c r="L565" s="60">
        <v>17561.289000000001</v>
      </c>
      <c r="M565" s="60">
        <v>17580.323000000004</v>
      </c>
      <c r="N565" s="60">
        <v>17615.905999999999</v>
      </c>
      <c r="O565" s="60">
        <v>17628.805</v>
      </c>
      <c r="P565" s="60">
        <v>17693.798999999995</v>
      </c>
      <c r="Q565" s="60">
        <v>17718.021000000004</v>
      </c>
    </row>
    <row r="566" spans="1:17" x14ac:dyDescent="0.3">
      <c r="A566" t="s">
        <v>1509</v>
      </c>
      <c r="B566" t="s">
        <v>123</v>
      </c>
      <c r="C566" t="s">
        <v>651</v>
      </c>
      <c r="D566" t="s">
        <v>652</v>
      </c>
      <c r="E566" t="s">
        <v>126</v>
      </c>
      <c r="F566" t="s">
        <v>53</v>
      </c>
      <c r="G566" s="60">
        <v>14745.761999999999</v>
      </c>
      <c r="H566" s="60">
        <v>14702.479999999996</v>
      </c>
      <c r="I566" s="60">
        <v>14686.100000000002</v>
      </c>
      <c r="J566" s="60">
        <v>14726.598</v>
      </c>
      <c r="K566" s="60">
        <v>14744.085000000003</v>
      </c>
      <c r="L566" s="60">
        <v>14779.253999999999</v>
      </c>
      <c r="M566" s="60">
        <v>14817.721</v>
      </c>
      <c r="N566" s="60">
        <v>14889.924999999997</v>
      </c>
      <c r="O566" s="60">
        <v>14941.856000000002</v>
      </c>
      <c r="P566" s="60">
        <v>15002.216000000002</v>
      </c>
      <c r="Q566" s="60">
        <v>15088.392</v>
      </c>
    </row>
    <row r="567" spans="1:17" x14ac:dyDescent="0.3">
      <c r="A567" t="s">
        <v>1510</v>
      </c>
      <c r="B567" t="s">
        <v>124</v>
      </c>
      <c r="C567" t="s">
        <v>651</v>
      </c>
      <c r="D567" t="s">
        <v>652</v>
      </c>
      <c r="E567" t="s">
        <v>126</v>
      </c>
      <c r="F567" t="s">
        <v>54</v>
      </c>
      <c r="G567" s="60">
        <v>14463.937000000004</v>
      </c>
      <c r="H567" s="60">
        <v>14357.047</v>
      </c>
      <c r="I567" s="60">
        <v>14239.279999999997</v>
      </c>
      <c r="J567" s="60">
        <v>14215.817999999999</v>
      </c>
      <c r="K567" s="60">
        <v>14195.689999999999</v>
      </c>
      <c r="L567" s="60">
        <v>14235.735999999999</v>
      </c>
      <c r="M567" s="60">
        <v>14291.48</v>
      </c>
      <c r="N567" s="60">
        <v>14402.871000000001</v>
      </c>
      <c r="O567" s="60">
        <v>14473.005000000003</v>
      </c>
      <c r="P567" s="60">
        <v>14518.369999999999</v>
      </c>
      <c r="Q567" s="60">
        <v>14535.168000000001</v>
      </c>
    </row>
    <row r="568" spans="1:17" x14ac:dyDescent="0.3">
      <c r="A568" t="s">
        <v>1511</v>
      </c>
      <c r="B568" t="s">
        <v>35</v>
      </c>
      <c r="C568" t="s">
        <v>651</v>
      </c>
      <c r="D568" t="s">
        <v>652</v>
      </c>
      <c r="E568" t="s">
        <v>55</v>
      </c>
      <c r="F568" t="s">
        <v>53</v>
      </c>
      <c r="G568" s="60">
        <v>24920.998</v>
      </c>
      <c r="H568" s="60">
        <v>24914.517999999996</v>
      </c>
      <c r="I568" s="60">
        <v>24905.976999999999</v>
      </c>
      <c r="J568" s="60">
        <v>24951.256000000001</v>
      </c>
      <c r="K568" s="60">
        <v>24923.395999999997</v>
      </c>
      <c r="L568" s="60">
        <v>24952.285999999996</v>
      </c>
      <c r="M568" s="60">
        <v>25014.574000000001</v>
      </c>
      <c r="N568" s="60">
        <v>25067.438000000002</v>
      </c>
      <c r="O568" s="60">
        <v>25115.022999999997</v>
      </c>
      <c r="P568" s="60">
        <v>25147.928000000007</v>
      </c>
      <c r="Q568" s="60">
        <v>25198.892000000003</v>
      </c>
    </row>
    <row r="569" spans="1:17" x14ac:dyDescent="0.3">
      <c r="A569" t="s">
        <v>1512</v>
      </c>
      <c r="B569" t="s">
        <v>36</v>
      </c>
      <c r="C569" t="s">
        <v>651</v>
      </c>
      <c r="D569" t="s">
        <v>652</v>
      </c>
      <c r="E569" t="s">
        <v>55</v>
      </c>
      <c r="F569" t="s">
        <v>54</v>
      </c>
      <c r="G569" s="60">
        <v>27312.617000000006</v>
      </c>
      <c r="H569" s="60">
        <v>27207.621000000006</v>
      </c>
      <c r="I569" s="60">
        <v>27330.586999999996</v>
      </c>
      <c r="J569" s="60">
        <v>27321.698999999993</v>
      </c>
      <c r="K569" s="60">
        <v>27356.609999999997</v>
      </c>
      <c r="L569" s="60">
        <v>27379.628999999997</v>
      </c>
      <c r="M569" s="60">
        <v>27471.84</v>
      </c>
      <c r="N569" s="60">
        <v>27533.000000000007</v>
      </c>
      <c r="O569" s="60">
        <v>27615.567999999999</v>
      </c>
      <c r="P569" s="60">
        <v>27678.241000000005</v>
      </c>
      <c r="Q569" s="60">
        <v>27791.837999999996</v>
      </c>
    </row>
    <row r="570" spans="1:17" x14ac:dyDescent="0.3">
      <c r="A570" t="s">
        <v>1513</v>
      </c>
      <c r="B570" t="s">
        <v>123</v>
      </c>
      <c r="C570" t="s">
        <v>653</v>
      </c>
      <c r="D570" t="s">
        <v>654</v>
      </c>
      <c r="E570" t="s">
        <v>126</v>
      </c>
      <c r="F570" t="s">
        <v>53</v>
      </c>
      <c r="G570" s="60">
        <v>9945.2000000000007</v>
      </c>
      <c r="H570" s="60">
        <v>9977.7780000000021</v>
      </c>
      <c r="I570" s="60">
        <v>10049.457</v>
      </c>
      <c r="J570" s="60">
        <v>10128.826999999999</v>
      </c>
      <c r="K570" s="60">
        <v>10197.196999999998</v>
      </c>
      <c r="L570" s="60">
        <v>10345.187000000004</v>
      </c>
      <c r="M570" s="60">
        <v>10460.586000000001</v>
      </c>
      <c r="N570" s="60">
        <v>10622.718999999996</v>
      </c>
      <c r="O570" s="60">
        <v>10735.377</v>
      </c>
      <c r="P570" s="60">
        <v>10817.795</v>
      </c>
      <c r="Q570" s="60">
        <v>10936.713000000002</v>
      </c>
    </row>
    <row r="571" spans="1:17" x14ac:dyDescent="0.3">
      <c r="A571" t="s">
        <v>1514</v>
      </c>
      <c r="B571" t="s">
        <v>124</v>
      </c>
      <c r="C571" t="s">
        <v>653</v>
      </c>
      <c r="D571" t="s">
        <v>654</v>
      </c>
      <c r="E571" t="s">
        <v>126</v>
      </c>
      <c r="F571" t="s">
        <v>54</v>
      </c>
      <c r="G571" s="60">
        <v>9661.5469999999987</v>
      </c>
      <c r="H571" s="60">
        <v>9674.8719999999994</v>
      </c>
      <c r="I571" s="60">
        <v>9687.5739999999987</v>
      </c>
      <c r="J571" s="60">
        <v>9777.5609999999997</v>
      </c>
      <c r="K571" s="60">
        <v>9852.1830000000009</v>
      </c>
      <c r="L571" s="60">
        <v>9976.0810000000001</v>
      </c>
      <c r="M571" s="60">
        <v>10016.119000000001</v>
      </c>
      <c r="N571" s="60">
        <v>10098.986999999999</v>
      </c>
      <c r="O571" s="60">
        <v>10114.468000000001</v>
      </c>
      <c r="P571" s="60">
        <v>10159.280000000001</v>
      </c>
      <c r="Q571" s="60">
        <v>10221.044</v>
      </c>
    </row>
    <row r="572" spans="1:17" x14ac:dyDescent="0.3">
      <c r="A572" t="s">
        <v>1515</v>
      </c>
      <c r="B572" t="s">
        <v>35</v>
      </c>
      <c r="C572" t="s">
        <v>653</v>
      </c>
      <c r="D572" t="s">
        <v>654</v>
      </c>
      <c r="E572" t="s">
        <v>55</v>
      </c>
      <c r="F572" t="s">
        <v>53</v>
      </c>
      <c r="G572" s="60">
        <v>17443.118000000002</v>
      </c>
      <c r="H572" s="60">
        <v>17605.221000000001</v>
      </c>
      <c r="I572" s="60">
        <v>17777.933000000005</v>
      </c>
      <c r="J572" s="60">
        <v>17934.224000000009</v>
      </c>
      <c r="K572" s="60">
        <v>18058.208000000002</v>
      </c>
      <c r="L572" s="60">
        <v>18197.848999999998</v>
      </c>
      <c r="M572" s="60">
        <v>18354.147999999997</v>
      </c>
      <c r="N572" s="60">
        <v>18469.107</v>
      </c>
      <c r="O572" s="60">
        <v>18561.671000000002</v>
      </c>
      <c r="P572" s="60">
        <v>18704.041999999998</v>
      </c>
      <c r="Q572" s="60">
        <v>18828.904000000002</v>
      </c>
    </row>
    <row r="573" spans="1:17" x14ac:dyDescent="0.3">
      <c r="A573" t="s">
        <v>1516</v>
      </c>
      <c r="B573" t="s">
        <v>36</v>
      </c>
      <c r="C573" t="s">
        <v>653</v>
      </c>
      <c r="D573" t="s">
        <v>654</v>
      </c>
      <c r="E573" t="s">
        <v>55</v>
      </c>
      <c r="F573" t="s">
        <v>54</v>
      </c>
      <c r="G573" s="60">
        <v>18106.295999999998</v>
      </c>
      <c r="H573" s="60">
        <v>18381.647000000004</v>
      </c>
      <c r="I573" s="60">
        <v>18631.293000000001</v>
      </c>
      <c r="J573" s="60">
        <v>18875.446</v>
      </c>
      <c r="K573" s="60">
        <v>19114.27</v>
      </c>
      <c r="L573" s="60">
        <v>19297.023000000001</v>
      </c>
      <c r="M573" s="60">
        <v>19560.059000000001</v>
      </c>
      <c r="N573" s="60">
        <v>19758.452999999998</v>
      </c>
      <c r="O573" s="60">
        <v>19967.594000000001</v>
      </c>
      <c r="P573" s="60">
        <v>20168.547999999999</v>
      </c>
      <c r="Q573" s="60">
        <v>20338.344999999998</v>
      </c>
    </row>
    <row r="574" spans="1:17" x14ac:dyDescent="0.3">
      <c r="A574" t="s">
        <v>1517</v>
      </c>
      <c r="B574" t="s">
        <v>123</v>
      </c>
      <c r="C574" t="s">
        <v>655</v>
      </c>
      <c r="D574" t="s">
        <v>656</v>
      </c>
      <c r="E574" t="s">
        <v>126</v>
      </c>
      <c r="F574" t="s">
        <v>53</v>
      </c>
      <c r="G574" s="60">
        <v>18027.404000000002</v>
      </c>
      <c r="H574" s="60">
        <v>17924.474999999999</v>
      </c>
      <c r="I574" s="60">
        <v>17928.554</v>
      </c>
      <c r="J574" s="60">
        <v>17977.911</v>
      </c>
      <c r="K574" s="60">
        <v>17982.776999999998</v>
      </c>
      <c r="L574" s="60">
        <v>18051.487000000001</v>
      </c>
      <c r="M574" s="60">
        <v>18099.192000000003</v>
      </c>
      <c r="N574" s="60">
        <v>18138.78</v>
      </c>
      <c r="O574" s="60">
        <v>18308.687999999998</v>
      </c>
      <c r="P574" s="60">
        <v>18456.795000000002</v>
      </c>
      <c r="Q574" s="60">
        <v>18501.175999999999</v>
      </c>
    </row>
    <row r="575" spans="1:17" x14ac:dyDescent="0.3">
      <c r="A575" t="s">
        <v>1518</v>
      </c>
      <c r="B575" t="s">
        <v>124</v>
      </c>
      <c r="C575" t="s">
        <v>655</v>
      </c>
      <c r="D575" t="s">
        <v>656</v>
      </c>
      <c r="E575" t="s">
        <v>126</v>
      </c>
      <c r="F575" t="s">
        <v>54</v>
      </c>
      <c r="G575" s="60">
        <v>18082.149000000001</v>
      </c>
      <c r="H575" s="60">
        <v>17985.901999999998</v>
      </c>
      <c r="I575" s="60">
        <v>17980.323</v>
      </c>
      <c r="J575" s="60">
        <v>17965.243999999999</v>
      </c>
      <c r="K575" s="60">
        <v>17876.422000000002</v>
      </c>
      <c r="L575" s="60">
        <v>17815.072</v>
      </c>
      <c r="M575" s="60">
        <v>17816.481000000003</v>
      </c>
      <c r="N575" s="60">
        <v>17820.712</v>
      </c>
      <c r="O575" s="60">
        <v>17819.206999999999</v>
      </c>
      <c r="P575" s="60">
        <v>17865.53</v>
      </c>
      <c r="Q575" s="60">
        <v>17918.875</v>
      </c>
    </row>
    <row r="576" spans="1:17" x14ac:dyDescent="0.3">
      <c r="A576" t="s">
        <v>1519</v>
      </c>
      <c r="B576" t="s">
        <v>35</v>
      </c>
      <c r="C576" t="s">
        <v>655</v>
      </c>
      <c r="D576" t="s">
        <v>656</v>
      </c>
      <c r="E576" t="s">
        <v>55</v>
      </c>
      <c r="F576" t="s">
        <v>53</v>
      </c>
      <c r="G576" s="60">
        <v>21704.997000000003</v>
      </c>
      <c r="H576" s="60">
        <v>21868.465</v>
      </c>
      <c r="I576" s="60">
        <v>22010.138999999999</v>
      </c>
      <c r="J576" s="60">
        <v>22066.117999999999</v>
      </c>
      <c r="K576" s="60">
        <v>22140.983</v>
      </c>
      <c r="L576" s="60">
        <v>22234.12</v>
      </c>
      <c r="M576" s="60">
        <v>22333.823</v>
      </c>
      <c r="N576" s="60">
        <v>22396.49</v>
      </c>
      <c r="O576" s="60">
        <v>22378.864000000001</v>
      </c>
      <c r="P576" s="60">
        <v>22352.190000000002</v>
      </c>
      <c r="Q576" s="60">
        <v>22407.462</v>
      </c>
    </row>
    <row r="577" spans="1:17" x14ac:dyDescent="0.3">
      <c r="A577" t="s">
        <v>1520</v>
      </c>
      <c r="B577" t="s">
        <v>36</v>
      </c>
      <c r="C577" t="s">
        <v>655</v>
      </c>
      <c r="D577" t="s">
        <v>656</v>
      </c>
      <c r="E577" t="s">
        <v>55</v>
      </c>
      <c r="F577" t="s">
        <v>54</v>
      </c>
      <c r="G577" s="60">
        <v>21638.502000000004</v>
      </c>
      <c r="H577" s="60">
        <v>21758.098000000005</v>
      </c>
      <c r="I577" s="60">
        <v>21858.557999999997</v>
      </c>
      <c r="J577" s="60">
        <v>21904.579999999998</v>
      </c>
      <c r="K577" s="60">
        <v>22038.121999999992</v>
      </c>
      <c r="L577" s="60">
        <v>22090.127</v>
      </c>
      <c r="M577" s="60">
        <v>22155.039000000004</v>
      </c>
      <c r="N577" s="60">
        <v>22245.174999999999</v>
      </c>
      <c r="O577" s="60">
        <v>22288.614000000001</v>
      </c>
      <c r="P577" s="60">
        <v>22328.678</v>
      </c>
      <c r="Q577" s="60">
        <v>22364.264999999999</v>
      </c>
    </row>
    <row r="578" spans="1:17" x14ac:dyDescent="0.3">
      <c r="A578" t="s">
        <v>1521</v>
      </c>
      <c r="B578" t="s">
        <v>123</v>
      </c>
      <c r="C578" t="s">
        <v>657</v>
      </c>
      <c r="D578" t="s">
        <v>658</v>
      </c>
      <c r="E578" t="s">
        <v>126</v>
      </c>
      <c r="F578" t="s">
        <v>53</v>
      </c>
      <c r="G578" s="60">
        <v>8979.8079999999991</v>
      </c>
      <c r="H578" s="60">
        <v>8949.3810000000012</v>
      </c>
      <c r="I578" s="60">
        <v>8962.4540000000015</v>
      </c>
      <c r="J578" s="60">
        <v>8969.0889999999999</v>
      </c>
      <c r="K578" s="60">
        <v>8985.9930000000004</v>
      </c>
      <c r="L578" s="60">
        <v>9003.08</v>
      </c>
      <c r="M578" s="60">
        <v>9032.473</v>
      </c>
      <c r="N578" s="60">
        <v>9055.8369999999995</v>
      </c>
      <c r="O578" s="60">
        <v>9135.3209999999999</v>
      </c>
      <c r="P578" s="60">
        <v>9179.2840000000015</v>
      </c>
      <c r="Q578" s="60">
        <v>9239.2220000000016</v>
      </c>
    </row>
    <row r="579" spans="1:17" x14ac:dyDescent="0.3">
      <c r="A579" t="s">
        <v>1522</v>
      </c>
      <c r="B579" t="s">
        <v>124</v>
      </c>
      <c r="C579" t="s">
        <v>657</v>
      </c>
      <c r="D579" t="s">
        <v>658</v>
      </c>
      <c r="E579" t="s">
        <v>126</v>
      </c>
      <c r="F579" t="s">
        <v>54</v>
      </c>
      <c r="G579" s="60">
        <v>8881.5749999999989</v>
      </c>
      <c r="H579" s="60">
        <v>8814.0609999999979</v>
      </c>
      <c r="I579" s="60">
        <v>8780.2260000000006</v>
      </c>
      <c r="J579" s="60">
        <v>8794.3799999999992</v>
      </c>
      <c r="K579" s="60">
        <v>8799.5229999999992</v>
      </c>
      <c r="L579" s="60">
        <v>8791.5769999999993</v>
      </c>
      <c r="M579" s="60">
        <v>8806.8449999999975</v>
      </c>
      <c r="N579" s="60">
        <v>8840.4299999999985</v>
      </c>
      <c r="O579" s="60">
        <v>8840.3310000000001</v>
      </c>
      <c r="P579" s="60">
        <v>8861.9149999999991</v>
      </c>
      <c r="Q579" s="60">
        <v>8907.1869999999999</v>
      </c>
    </row>
    <row r="580" spans="1:17" x14ac:dyDescent="0.3">
      <c r="A580" t="s">
        <v>1523</v>
      </c>
      <c r="B580" t="s">
        <v>35</v>
      </c>
      <c r="C580" t="s">
        <v>657</v>
      </c>
      <c r="D580" t="s">
        <v>658</v>
      </c>
      <c r="E580" t="s">
        <v>55</v>
      </c>
      <c r="F580" t="s">
        <v>53</v>
      </c>
      <c r="G580" s="60">
        <v>17039.471999999998</v>
      </c>
      <c r="H580" s="60">
        <v>17009.006999999998</v>
      </c>
      <c r="I580" s="60">
        <v>16971.308000000001</v>
      </c>
      <c r="J580" s="60">
        <v>16873.864000000001</v>
      </c>
      <c r="K580" s="60">
        <v>16817.401000000002</v>
      </c>
      <c r="L580" s="60">
        <v>16761.196999999996</v>
      </c>
      <c r="M580" s="60">
        <v>16712.511999999999</v>
      </c>
      <c r="N580" s="60">
        <v>16684.724000000002</v>
      </c>
      <c r="O580" s="60">
        <v>16602.441999999999</v>
      </c>
      <c r="P580" s="60">
        <v>16544.690999999999</v>
      </c>
      <c r="Q580" s="60">
        <v>16470.558000000001</v>
      </c>
    </row>
    <row r="581" spans="1:17" x14ac:dyDescent="0.3">
      <c r="A581" t="s">
        <v>1524</v>
      </c>
      <c r="B581" t="s">
        <v>36</v>
      </c>
      <c r="C581" t="s">
        <v>657</v>
      </c>
      <c r="D581" t="s">
        <v>658</v>
      </c>
      <c r="E581" t="s">
        <v>55</v>
      </c>
      <c r="F581" t="s">
        <v>54</v>
      </c>
      <c r="G581" s="60">
        <v>18378.95</v>
      </c>
      <c r="H581" s="60">
        <v>18393.802000000003</v>
      </c>
      <c r="I581" s="60">
        <v>18421.543000000001</v>
      </c>
      <c r="J581" s="60">
        <v>18404.320000000003</v>
      </c>
      <c r="K581" s="60">
        <v>18361.321999999996</v>
      </c>
      <c r="L581" s="60">
        <v>18358.336000000003</v>
      </c>
      <c r="M581" s="60">
        <v>18379.847000000002</v>
      </c>
      <c r="N581" s="60">
        <v>18397.992999999995</v>
      </c>
      <c r="O581" s="60">
        <v>18396.471999999998</v>
      </c>
      <c r="P581" s="60">
        <v>18391.134999999998</v>
      </c>
      <c r="Q581" s="60">
        <v>18394.77</v>
      </c>
    </row>
    <row r="582" spans="1:17" x14ac:dyDescent="0.3">
      <c r="A582" t="s">
        <v>1525</v>
      </c>
      <c r="B582" t="s">
        <v>123</v>
      </c>
      <c r="C582" t="s">
        <v>659</v>
      </c>
      <c r="D582" t="s">
        <v>660</v>
      </c>
      <c r="E582" t="s">
        <v>126</v>
      </c>
      <c r="F582" t="s">
        <v>53</v>
      </c>
      <c r="G582" s="60">
        <v>9746.3479999999981</v>
      </c>
      <c r="H582" s="60">
        <v>9738.7389999999996</v>
      </c>
      <c r="I582" s="60">
        <v>9703.8789999999972</v>
      </c>
      <c r="J582" s="60">
        <v>9682.0709999999999</v>
      </c>
      <c r="K582" s="60">
        <v>9695.9189999999999</v>
      </c>
      <c r="L582" s="60">
        <v>9668.8959999999988</v>
      </c>
      <c r="M582" s="60">
        <v>9661.6990000000005</v>
      </c>
      <c r="N582" s="60">
        <v>9696.498999999998</v>
      </c>
      <c r="O582" s="60">
        <v>9719.3259999999991</v>
      </c>
      <c r="P582" s="60">
        <v>9721.2660000000014</v>
      </c>
      <c r="Q582" s="60">
        <v>9734.2199999999993</v>
      </c>
    </row>
    <row r="583" spans="1:17" x14ac:dyDescent="0.3">
      <c r="A583" t="s">
        <v>1526</v>
      </c>
      <c r="B583" t="s">
        <v>124</v>
      </c>
      <c r="C583" t="s">
        <v>659</v>
      </c>
      <c r="D583" t="s">
        <v>660</v>
      </c>
      <c r="E583" t="s">
        <v>126</v>
      </c>
      <c r="F583" t="s">
        <v>54</v>
      </c>
      <c r="G583" s="60">
        <v>9368.8379999999979</v>
      </c>
      <c r="H583" s="60">
        <v>9289.7950000000001</v>
      </c>
      <c r="I583" s="60">
        <v>9188.4409999999989</v>
      </c>
      <c r="J583" s="60">
        <v>9155.9110000000001</v>
      </c>
      <c r="K583" s="60">
        <v>9094.4940000000006</v>
      </c>
      <c r="L583" s="60">
        <v>9058.2080000000005</v>
      </c>
      <c r="M583" s="60">
        <v>9035.255000000001</v>
      </c>
      <c r="N583" s="60">
        <v>9032.8640000000014</v>
      </c>
      <c r="O583" s="60">
        <v>9037.6859999999979</v>
      </c>
      <c r="P583" s="60">
        <v>9054.1769999999979</v>
      </c>
      <c r="Q583" s="60">
        <v>9080.6239999999998</v>
      </c>
    </row>
    <row r="584" spans="1:17" x14ac:dyDescent="0.3">
      <c r="A584" t="s">
        <v>1527</v>
      </c>
      <c r="B584" t="s">
        <v>35</v>
      </c>
      <c r="C584" t="s">
        <v>659</v>
      </c>
      <c r="D584" t="s">
        <v>660</v>
      </c>
      <c r="E584" t="s">
        <v>55</v>
      </c>
      <c r="F584" t="s">
        <v>53</v>
      </c>
      <c r="G584" s="60">
        <v>16883.666000000001</v>
      </c>
      <c r="H584" s="60">
        <v>16769.209000000003</v>
      </c>
      <c r="I584" s="60">
        <v>16724.350999999999</v>
      </c>
      <c r="J584" s="60">
        <v>16644.002</v>
      </c>
      <c r="K584" s="60">
        <v>16530.359</v>
      </c>
      <c r="L584" s="60">
        <v>16455.447</v>
      </c>
      <c r="M584" s="60">
        <v>16437.786000000004</v>
      </c>
      <c r="N584" s="60">
        <v>16403.18</v>
      </c>
      <c r="O584" s="60">
        <v>16355.752</v>
      </c>
      <c r="P584" s="60">
        <v>16307.564000000006</v>
      </c>
      <c r="Q584" s="60">
        <v>16245.637000000002</v>
      </c>
    </row>
    <row r="585" spans="1:17" x14ac:dyDescent="0.3">
      <c r="A585" t="s">
        <v>1528</v>
      </c>
      <c r="B585" t="s">
        <v>36</v>
      </c>
      <c r="C585" t="s">
        <v>659</v>
      </c>
      <c r="D585" t="s">
        <v>660</v>
      </c>
      <c r="E585" t="s">
        <v>55</v>
      </c>
      <c r="F585" t="s">
        <v>54</v>
      </c>
      <c r="G585" s="60">
        <v>17558.810000000001</v>
      </c>
      <c r="H585" s="60">
        <v>17429.565000000002</v>
      </c>
      <c r="I585" s="60">
        <v>17403.964999999997</v>
      </c>
      <c r="J585" s="60">
        <v>17386.172999999995</v>
      </c>
      <c r="K585" s="60">
        <v>17320.610999999997</v>
      </c>
      <c r="L585" s="60">
        <v>17311.907000000003</v>
      </c>
      <c r="M585" s="60">
        <v>17261.297000000002</v>
      </c>
      <c r="N585" s="60">
        <v>17244.386999999995</v>
      </c>
      <c r="O585" s="60">
        <v>17229.847000000002</v>
      </c>
      <c r="P585" s="60">
        <v>17191.260999999999</v>
      </c>
      <c r="Q585" s="60">
        <v>17160.328999999998</v>
      </c>
    </row>
    <row r="586" spans="1:17" x14ac:dyDescent="0.3">
      <c r="A586" t="s">
        <v>1529</v>
      </c>
      <c r="B586" t="s">
        <v>123</v>
      </c>
      <c r="C586" t="s">
        <v>661</v>
      </c>
      <c r="D586" t="s">
        <v>662</v>
      </c>
      <c r="E586" t="s">
        <v>126</v>
      </c>
      <c r="F586" t="s">
        <v>53</v>
      </c>
      <c r="G586" s="60">
        <v>18541.176000000003</v>
      </c>
      <c r="H586" s="60">
        <v>18550.653999999999</v>
      </c>
      <c r="I586" s="60">
        <v>18552.862000000001</v>
      </c>
      <c r="J586" s="60">
        <v>18514.739999999994</v>
      </c>
      <c r="K586" s="60">
        <v>18605.085000000003</v>
      </c>
      <c r="L586" s="60">
        <v>18694.203999999998</v>
      </c>
      <c r="M586" s="60">
        <v>18767.888999999999</v>
      </c>
      <c r="N586" s="60">
        <v>18947.691999999999</v>
      </c>
      <c r="O586" s="60">
        <v>19079.797999999999</v>
      </c>
      <c r="P586" s="60">
        <v>19134.391</v>
      </c>
      <c r="Q586" s="60">
        <v>19207.496999999999</v>
      </c>
    </row>
    <row r="587" spans="1:17" x14ac:dyDescent="0.3">
      <c r="A587" t="s">
        <v>1530</v>
      </c>
      <c r="B587" t="s">
        <v>124</v>
      </c>
      <c r="C587" t="s">
        <v>661</v>
      </c>
      <c r="D587" t="s">
        <v>662</v>
      </c>
      <c r="E587" t="s">
        <v>126</v>
      </c>
      <c r="F587" t="s">
        <v>54</v>
      </c>
      <c r="G587" s="60">
        <v>18372.236999999997</v>
      </c>
      <c r="H587" s="60">
        <v>18314.784</v>
      </c>
      <c r="I587" s="60">
        <v>18240.328999999998</v>
      </c>
      <c r="J587" s="60">
        <v>18191.539999999997</v>
      </c>
      <c r="K587" s="60">
        <v>18139.214</v>
      </c>
      <c r="L587" s="60">
        <v>18109.799000000003</v>
      </c>
      <c r="M587" s="60">
        <v>18103.342000000001</v>
      </c>
      <c r="N587" s="60">
        <v>18136.407999999999</v>
      </c>
      <c r="O587" s="60">
        <v>18143.722999999998</v>
      </c>
      <c r="P587" s="60">
        <v>18181.373000000003</v>
      </c>
      <c r="Q587" s="60">
        <v>18233.454000000005</v>
      </c>
    </row>
    <row r="588" spans="1:17" x14ac:dyDescent="0.3">
      <c r="A588" t="s">
        <v>1531</v>
      </c>
      <c r="B588" t="s">
        <v>35</v>
      </c>
      <c r="C588" t="s">
        <v>661</v>
      </c>
      <c r="D588" t="s">
        <v>662</v>
      </c>
      <c r="E588" t="s">
        <v>55</v>
      </c>
      <c r="F588" t="s">
        <v>53</v>
      </c>
      <c r="G588" s="60">
        <v>24156.252</v>
      </c>
      <c r="H588" s="60">
        <v>24306.055999999997</v>
      </c>
      <c r="I588" s="60">
        <v>24518.795999999991</v>
      </c>
      <c r="J588" s="60">
        <v>24720.054999999993</v>
      </c>
      <c r="K588" s="60">
        <v>24852.288</v>
      </c>
      <c r="L588" s="60">
        <v>24965.212999999992</v>
      </c>
      <c r="M588" s="60">
        <v>25069.732999999997</v>
      </c>
      <c r="N588" s="60">
        <v>25139.743000000013</v>
      </c>
      <c r="O588" s="60">
        <v>25224.529000000002</v>
      </c>
      <c r="P588" s="60">
        <v>25318.050999999999</v>
      </c>
      <c r="Q588" s="60">
        <v>25387.214999999997</v>
      </c>
    </row>
    <row r="589" spans="1:17" x14ac:dyDescent="0.3">
      <c r="A589" t="s">
        <v>1532</v>
      </c>
      <c r="B589" t="s">
        <v>36</v>
      </c>
      <c r="C589" t="s">
        <v>661</v>
      </c>
      <c r="D589" t="s">
        <v>662</v>
      </c>
      <c r="E589" t="s">
        <v>55</v>
      </c>
      <c r="F589" t="s">
        <v>54</v>
      </c>
      <c r="G589" s="60">
        <v>24232.937999999998</v>
      </c>
      <c r="H589" s="60">
        <v>24502.612000000001</v>
      </c>
      <c r="I589" s="60">
        <v>24741.337</v>
      </c>
      <c r="J589" s="60">
        <v>25026.208999999999</v>
      </c>
      <c r="K589" s="60">
        <v>25293.238000000001</v>
      </c>
      <c r="L589" s="60">
        <v>25545.947999999993</v>
      </c>
      <c r="M589" s="60">
        <v>25749.145000000004</v>
      </c>
      <c r="N589" s="60">
        <v>25983.632000000005</v>
      </c>
      <c r="O589" s="60">
        <v>26186.970999999994</v>
      </c>
      <c r="P589" s="60">
        <v>26307.933999999997</v>
      </c>
      <c r="Q589" s="60">
        <v>26454.270000000008</v>
      </c>
    </row>
    <row r="590" spans="1:17" x14ac:dyDescent="0.3">
      <c r="A590" t="s">
        <v>1533</v>
      </c>
      <c r="B590" t="s">
        <v>123</v>
      </c>
      <c r="C590" t="s">
        <v>663</v>
      </c>
      <c r="D590" t="s">
        <v>664</v>
      </c>
      <c r="E590" t="s">
        <v>126</v>
      </c>
      <c r="F590" t="s">
        <v>53</v>
      </c>
      <c r="G590" s="60">
        <v>12930.692999999999</v>
      </c>
      <c r="H590" s="60">
        <v>12890.420999999998</v>
      </c>
      <c r="I590" s="60">
        <v>12866.73</v>
      </c>
      <c r="J590" s="60">
        <v>12854.152999999998</v>
      </c>
      <c r="K590" s="60">
        <v>12811.767999999998</v>
      </c>
      <c r="L590" s="60">
        <v>12897.696000000002</v>
      </c>
      <c r="M590" s="60">
        <v>13000.891000000001</v>
      </c>
      <c r="N590" s="60">
        <v>13090.157999999999</v>
      </c>
      <c r="O590" s="60">
        <v>13142.794</v>
      </c>
      <c r="P590" s="60">
        <v>13175.225999999997</v>
      </c>
      <c r="Q590" s="60">
        <v>13235.309000000003</v>
      </c>
    </row>
    <row r="591" spans="1:17" x14ac:dyDescent="0.3">
      <c r="A591" t="s">
        <v>1534</v>
      </c>
      <c r="B591" t="s">
        <v>124</v>
      </c>
      <c r="C591" t="s">
        <v>663</v>
      </c>
      <c r="D591" t="s">
        <v>664</v>
      </c>
      <c r="E591" t="s">
        <v>126</v>
      </c>
      <c r="F591" t="s">
        <v>54</v>
      </c>
      <c r="G591" s="60">
        <v>12356.147000000001</v>
      </c>
      <c r="H591" s="60">
        <v>12354.353000000001</v>
      </c>
      <c r="I591" s="60">
        <v>12280.147999999999</v>
      </c>
      <c r="J591" s="60">
        <v>12275.336000000003</v>
      </c>
      <c r="K591" s="60">
        <v>12252.234999999999</v>
      </c>
      <c r="L591" s="60">
        <v>12292.915999999999</v>
      </c>
      <c r="M591" s="60">
        <v>12312.846</v>
      </c>
      <c r="N591" s="60">
        <v>12361.866</v>
      </c>
      <c r="O591" s="60">
        <v>12391.614999999998</v>
      </c>
      <c r="P591" s="60">
        <v>12410.066000000001</v>
      </c>
      <c r="Q591" s="60">
        <v>12392.938999999998</v>
      </c>
    </row>
    <row r="592" spans="1:17" x14ac:dyDescent="0.3">
      <c r="A592" t="s">
        <v>1535</v>
      </c>
      <c r="B592" t="s">
        <v>35</v>
      </c>
      <c r="C592" t="s">
        <v>663</v>
      </c>
      <c r="D592" t="s">
        <v>664</v>
      </c>
      <c r="E592" t="s">
        <v>55</v>
      </c>
      <c r="F592" t="s">
        <v>53</v>
      </c>
      <c r="G592" s="60">
        <v>24159.316999999995</v>
      </c>
      <c r="H592" s="60">
        <v>24181.370000000003</v>
      </c>
      <c r="I592" s="60">
        <v>24219.018000000004</v>
      </c>
      <c r="J592" s="60">
        <v>24263.454999999998</v>
      </c>
      <c r="K592" s="60">
        <v>24315.809000000005</v>
      </c>
      <c r="L592" s="60">
        <v>24326.011999999999</v>
      </c>
      <c r="M592" s="60">
        <v>24346.454000000002</v>
      </c>
      <c r="N592" s="60">
        <v>24365.976999999999</v>
      </c>
      <c r="O592" s="60">
        <v>24417.95</v>
      </c>
      <c r="P592" s="60">
        <v>24441.810999999998</v>
      </c>
      <c r="Q592" s="60">
        <v>24509.99</v>
      </c>
    </row>
    <row r="593" spans="1:17" x14ac:dyDescent="0.3">
      <c r="A593" t="s">
        <v>1536</v>
      </c>
      <c r="B593" t="s">
        <v>36</v>
      </c>
      <c r="C593" t="s">
        <v>663</v>
      </c>
      <c r="D593" t="s">
        <v>664</v>
      </c>
      <c r="E593" t="s">
        <v>55</v>
      </c>
      <c r="F593" t="s">
        <v>54</v>
      </c>
      <c r="G593" s="60">
        <v>24787.561999999998</v>
      </c>
      <c r="H593" s="60">
        <v>24739.374999999996</v>
      </c>
      <c r="I593" s="60">
        <v>24818.116999999998</v>
      </c>
      <c r="J593" s="60">
        <v>24895.889000000003</v>
      </c>
      <c r="K593" s="60">
        <v>24992.952000000001</v>
      </c>
      <c r="L593" s="60">
        <v>25030.285999999996</v>
      </c>
      <c r="M593" s="60">
        <v>25121.846999999994</v>
      </c>
      <c r="N593" s="60">
        <v>25193.021000000008</v>
      </c>
      <c r="O593" s="60">
        <v>25289.366999999998</v>
      </c>
      <c r="P593" s="60">
        <v>25364.63</v>
      </c>
      <c r="Q593" s="60">
        <v>25374.788000000004</v>
      </c>
    </row>
    <row r="594" spans="1:17" x14ac:dyDescent="0.3">
      <c r="A594" t="s">
        <v>1537</v>
      </c>
      <c r="B594" t="s">
        <v>123</v>
      </c>
      <c r="C594" t="s">
        <v>665</v>
      </c>
      <c r="D594" t="s">
        <v>666</v>
      </c>
      <c r="E594" t="s">
        <v>126</v>
      </c>
      <c r="F594" t="s">
        <v>53</v>
      </c>
      <c r="G594" s="60">
        <v>10118.530000000001</v>
      </c>
      <c r="H594" s="60">
        <v>10119.978999999998</v>
      </c>
      <c r="I594" s="60">
        <v>10138.24</v>
      </c>
      <c r="J594" s="60">
        <v>10182.087999999996</v>
      </c>
      <c r="K594" s="60">
        <v>10237.869000000001</v>
      </c>
      <c r="L594" s="60">
        <v>10342.277</v>
      </c>
      <c r="M594" s="60">
        <v>10426.822</v>
      </c>
      <c r="N594" s="60">
        <v>10528.539999999999</v>
      </c>
      <c r="O594" s="60">
        <v>10647.448</v>
      </c>
      <c r="P594" s="60">
        <v>10746.253000000001</v>
      </c>
      <c r="Q594" s="60">
        <v>10835.061000000002</v>
      </c>
    </row>
    <row r="595" spans="1:17" x14ac:dyDescent="0.3">
      <c r="A595" t="s">
        <v>1538</v>
      </c>
      <c r="B595" t="s">
        <v>124</v>
      </c>
      <c r="C595" t="s">
        <v>665</v>
      </c>
      <c r="D595" t="s">
        <v>666</v>
      </c>
      <c r="E595" t="s">
        <v>126</v>
      </c>
      <c r="F595" t="s">
        <v>54</v>
      </c>
      <c r="G595" s="60">
        <v>9961.7479999999996</v>
      </c>
      <c r="H595" s="60">
        <v>10016.434999999999</v>
      </c>
      <c r="I595" s="60">
        <v>9988.7790000000005</v>
      </c>
      <c r="J595" s="60">
        <v>10063.262000000001</v>
      </c>
      <c r="K595" s="60">
        <v>10076.966</v>
      </c>
      <c r="L595" s="60">
        <v>10094.783000000003</v>
      </c>
      <c r="M595" s="60">
        <v>10176.659000000001</v>
      </c>
      <c r="N595" s="60">
        <v>10268.790999999999</v>
      </c>
      <c r="O595" s="60">
        <v>10261.652</v>
      </c>
      <c r="P595" s="60">
        <v>10309.120999999997</v>
      </c>
      <c r="Q595" s="60">
        <v>10340.537000000002</v>
      </c>
    </row>
    <row r="596" spans="1:17" x14ac:dyDescent="0.3">
      <c r="A596" t="s">
        <v>1539</v>
      </c>
      <c r="B596" t="s">
        <v>35</v>
      </c>
      <c r="C596" t="s">
        <v>665</v>
      </c>
      <c r="D596" t="s">
        <v>666</v>
      </c>
      <c r="E596" t="s">
        <v>55</v>
      </c>
      <c r="F596" t="s">
        <v>53</v>
      </c>
      <c r="G596" s="60">
        <v>17288.328000000001</v>
      </c>
      <c r="H596" s="60">
        <v>17439.491000000002</v>
      </c>
      <c r="I596" s="60">
        <v>17547.311999999998</v>
      </c>
      <c r="J596" s="60">
        <v>17628.288000000004</v>
      </c>
      <c r="K596" s="60">
        <v>17760.608000000004</v>
      </c>
      <c r="L596" s="60">
        <v>17847.015000000003</v>
      </c>
      <c r="M596" s="60">
        <v>17958.600999999995</v>
      </c>
      <c r="N596" s="60">
        <v>18025.409999999996</v>
      </c>
      <c r="O596" s="60">
        <v>18093.159000000003</v>
      </c>
      <c r="P596" s="60">
        <v>18166.534</v>
      </c>
      <c r="Q596" s="60">
        <v>18236.144000000004</v>
      </c>
    </row>
    <row r="597" spans="1:17" x14ac:dyDescent="0.3">
      <c r="A597" t="s">
        <v>1540</v>
      </c>
      <c r="B597" t="s">
        <v>36</v>
      </c>
      <c r="C597" t="s">
        <v>665</v>
      </c>
      <c r="D597" t="s">
        <v>666</v>
      </c>
      <c r="E597" t="s">
        <v>55</v>
      </c>
      <c r="F597" t="s">
        <v>54</v>
      </c>
      <c r="G597" s="60">
        <v>17889.978999999999</v>
      </c>
      <c r="H597" s="60">
        <v>17986.893</v>
      </c>
      <c r="I597" s="60">
        <v>18172.164000000004</v>
      </c>
      <c r="J597" s="60">
        <v>18321.944000000003</v>
      </c>
      <c r="K597" s="60">
        <v>18412.001999999997</v>
      </c>
      <c r="L597" s="60">
        <v>18585.194</v>
      </c>
      <c r="M597" s="60">
        <v>18696.514999999996</v>
      </c>
      <c r="N597" s="60">
        <v>18815.477999999999</v>
      </c>
      <c r="O597" s="60">
        <v>18993.405000000002</v>
      </c>
      <c r="P597" s="60">
        <v>19099.629000000001</v>
      </c>
      <c r="Q597" s="60">
        <v>19204.637999999999</v>
      </c>
    </row>
    <row r="598" spans="1:17" x14ac:dyDescent="0.3">
      <c r="A598" t="s">
        <v>1541</v>
      </c>
      <c r="B598" t="s">
        <v>123</v>
      </c>
      <c r="C598" t="s">
        <v>667</v>
      </c>
      <c r="D598" t="s">
        <v>668</v>
      </c>
      <c r="E598" t="s">
        <v>126</v>
      </c>
      <c r="F598" t="s">
        <v>53</v>
      </c>
      <c r="G598" s="60">
        <v>22325.455999999998</v>
      </c>
      <c r="H598" s="60">
        <v>22211.834000000003</v>
      </c>
      <c r="I598" s="60">
        <v>22167.642999999996</v>
      </c>
      <c r="J598" s="60">
        <v>22058.554999999997</v>
      </c>
      <c r="K598" s="60">
        <v>21963.577999999998</v>
      </c>
      <c r="L598" s="60">
        <v>22080.406000000003</v>
      </c>
      <c r="M598" s="60">
        <v>22204.683999999997</v>
      </c>
      <c r="N598" s="60">
        <v>22365.117999999999</v>
      </c>
      <c r="O598" s="60">
        <v>22417.08</v>
      </c>
      <c r="P598" s="60">
        <v>22563.583999999995</v>
      </c>
      <c r="Q598" s="60">
        <v>22728.060999999998</v>
      </c>
    </row>
    <row r="599" spans="1:17" x14ac:dyDescent="0.3">
      <c r="A599" t="s">
        <v>1542</v>
      </c>
      <c r="B599" t="s">
        <v>124</v>
      </c>
      <c r="C599" t="s">
        <v>667</v>
      </c>
      <c r="D599" t="s">
        <v>668</v>
      </c>
      <c r="E599" t="s">
        <v>126</v>
      </c>
      <c r="F599" t="s">
        <v>54</v>
      </c>
      <c r="G599" s="60">
        <v>22928.592000000004</v>
      </c>
      <c r="H599" s="60">
        <v>22864.997999999996</v>
      </c>
      <c r="I599" s="60">
        <v>22727.382000000001</v>
      </c>
      <c r="J599" s="60">
        <v>22661.866000000005</v>
      </c>
      <c r="K599" s="60">
        <v>22538.420999999998</v>
      </c>
      <c r="L599" s="60">
        <v>22529.799000000003</v>
      </c>
      <c r="M599" s="60">
        <v>22585.792999999994</v>
      </c>
      <c r="N599" s="60">
        <v>22690.227000000003</v>
      </c>
      <c r="O599" s="60">
        <v>22717.516</v>
      </c>
      <c r="P599" s="60">
        <v>22748.341</v>
      </c>
      <c r="Q599" s="60">
        <v>22914.596999999994</v>
      </c>
    </row>
    <row r="600" spans="1:17" x14ac:dyDescent="0.3">
      <c r="A600" t="s">
        <v>1543</v>
      </c>
      <c r="B600" t="s">
        <v>35</v>
      </c>
      <c r="C600" t="s">
        <v>667</v>
      </c>
      <c r="D600" t="s">
        <v>668</v>
      </c>
      <c r="E600" t="s">
        <v>55</v>
      </c>
      <c r="F600" t="s">
        <v>53</v>
      </c>
      <c r="G600" s="60">
        <v>35535.780000000006</v>
      </c>
      <c r="H600" s="60">
        <v>35752.684000000001</v>
      </c>
      <c r="I600" s="60">
        <v>35982.174000000006</v>
      </c>
      <c r="J600" s="60">
        <v>36245.064000000013</v>
      </c>
      <c r="K600" s="60">
        <v>36534.904000000002</v>
      </c>
      <c r="L600" s="60">
        <v>36657.870999999999</v>
      </c>
      <c r="M600" s="60">
        <v>36877.248999999989</v>
      </c>
      <c r="N600" s="60">
        <v>37004.083999999995</v>
      </c>
      <c r="O600" s="60">
        <v>37100.895999999993</v>
      </c>
      <c r="P600" s="60">
        <v>37169.219000000005</v>
      </c>
      <c r="Q600" s="60">
        <v>37241.652999999998</v>
      </c>
    </row>
    <row r="601" spans="1:17" x14ac:dyDescent="0.3">
      <c r="A601" t="s">
        <v>1544</v>
      </c>
      <c r="B601" t="s">
        <v>36</v>
      </c>
      <c r="C601" t="s">
        <v>667</v>
      </c>
      <c r="D601" t="s">
        <v>668</v>
      </c>
      <c r="E601" t="s">
        <v>55</v>
      </c>
      <c r="F601" t="s">
        <v>54</v>
      </c>
      <c r="G601" s="60">
        <v>35551.875</v>
      </c>
      <c r="H601" s="60">
        <v>35884.05599999999</v>
      </c>
      <c r="I601" s="60">
        <v>36290.751999999993</v>
      </c>
      <c r="J601" s="60">
        <v>36635.886000000006</v>
      </c>
      <c r="K601" s="60">
        <v>36987.311000000002</v>
      </c>
      <c r="L601" s="60">
        <v>37270.340000000004</v>
      </c>
      <c r="M601" s="60">
        <v>37558.399999999994</v>
      </c>
      <c r="N601" s="60">
        <v>37918.246999999996</v>
      </c>
      <c r="O601" s="60">
        <v>38110.296000000002</v>
      </c>
      <c r="P601" s="60">
        <v>38349.241000000009</v>
      </c>
      <c r="Q601" s="60">
        <v>38480.428999999996</v>
      </c>
    </row>
    <row r="602" spans="1:17" x14ac:dyDescent="0.3">
      <c r="A602" t="s">
        <v>1545</v>
      </c>
      <c r="B602" t="s">
        <v>123</v>
      </c>
      <c r="C602" t="s">
        <v>669</v>
      </c>
      <c r="D602" t="s">
        <v>670</v>
      </c>
      <c r="E602" t="s">
        <v>126</v>
      </c>
      <c r="F602" t="s">
        <v>53</v>
      </c>
      <c r="G602" s="60">
        <v>13116.726999999999</v>
      </c>
      <c r="H602" s="60">
        <v>13090.918</v>
      </c>
      <c r="I602" s="60">
        <v>13068.662999999999</v>
      </c>
      <c r="J602" s="60">
        <v>13121.442000000001</v>
      </c>
      <c r="K602" s="60">
        <v>13069.118000000002</v>
      </c>
      <c r="L602" s="60">
        <v>13116.049999999996</v>
      </c>
      <c r="M602" s="60">
        <v>13182.997999999996</v>
      </c>
      <c r="N602" s="60">
        <v>13219.705000000002</v>
      </c>
      <c r="O602" s="60">
        <v>13264.57</v>
      </c>
      <c r="P602" s="60">
        <v>13292.065999999999</v>
      </c>
      <c r="Q602" s="60">
        <v>13341.036</v>
      </c>
    </row>
    <row r="603" spans="1:17" x14ac:dyDescent="0.3">
      <c r="A603" t="s">
        <v>1546</v>
      </c>
      <c r="B603" t="s">
        <v>124</v>
      </c>
      <c r="C603" t="s">
        <v>669</v>
      </c>
      <c r="D603" t="s">
        <v>670</v>
      </c>
      <c r="E603" t="s">
        <v>126</v>
      </c>
      <c r="F603" t="s">
        <v>54</v>
      </c>
      <c r="G603" s="60">
        <v>12764.068000000001</v>
      </c>
      <c r="H603" s="60">
        <v>12645.177</v>
      </c>
      <c r="I603" s="60">
        <v>12503.490000000003</v>
      </c>
      <c r="J603" s="60">
        <v>12457.225</v>
      </c>
      <c r="K603" s="60">
        <v>12489.730999999996</v>
      </c>
      <c r="L603" s="60">
        <v>12466.460999999999</v>
      </c>
      <c r="M603" s="60">
        <v>12497.451000000001</v>
      </c>
      <c r="N603" s="60">
        <v>12577.992999999999</v>
      </c>
      <c r="O603" s="60">
        <v>12585.706</v>
      </c>
      <c r="P603" s="60">
        <v>12617.193999999998</v>
      </c>
      <c r="Q603" s="60">
        <v>12611.351999999997</v>
      </c>
    </row>
    <row r="604" spans="1:17" x14ac:dyDescent="0.3">
      <c r="A604" t="s">
        <v>1547</v>
      </c>
      <c r="B604" t="s">
        <v>35</v>
      </c>
      <c r="C604" t="s">
        <v>669</v>
      </c>
      <c r="D604" t="s">
        <v>670</v>
      </c>
      <c r="E604" t="s">
        <v>55</v>
      </c>
      <c r="F604" t="s">
        <v>53</v>
      </c>
      <c r="G604" s="60">
        <v>23579.513999999999</v>
      </c>
      <c r="H604" s="60">
        <v>23511.87</v>
      </c>
      <c r="I604" s="60">
        <v>23428.275999999994</v>
      </c>
      <c r="J604" s="60">
        <v>23313.537</v>
      </c>
      <c r="K604" s="60">
        <v>23304.259000000005</v>
      </c>
      <c r="L604" s="60">
        <v>23212.395</v>
      </c>
      <c r="M604" s="60">
        <v>23152.225000000002</v>
      </c>
      <c r="N604" s="60">
        <v>23056.283999999996</v>
      </c>
      <c r="O604" s="60">
        <v>22922.075000000004</v>
      </c>
      <c r="P604" s="60">
        <v>22803.931</v>
      </c>
      <c r="Q604" s="60">
        <v>22707.330000000005</v>
      </c>
    </row>
    <row r="605" spans="1:17" x14ac:dyDescent="0.3">
      <c r="A605" t="s">
        <v>1548</v>
      </c>
      <c r="B605" t="s">
        <v>36</v>
      </c>
      <c r="C605" t="s">
        <v>669</v>
      </c>
      <c r="D605" t="s">
        <v>670</v>
      </c>
      <c r="E605" t="s">
        <v>55</v>
      </c>
      <c r="F605" t="s">
        <v>54</v>
      </c>
      <c r="G605" s="60">
        <v>25298.460999999999</v>
      </c>
      <c r="H605" s="60">
        <v>25318.021999999997</v>
      </c>
      <c r="I605" s="60">
        <v>25374.386999999995</v>
      </c>
      <c r="J605" s="60">
        <v>25414.758000000009</v>
      </c>
      <c r="K605" s="60">
        <v>25443.070000000003</v>
      </c>
      <c r="L605" s="60">
        <v>25455.643</v>
      </c>
      <c r="M605" s="60">
        <v>25459.938000000002</v>
      </c>
      <c r="N605" s="60">
        <v>25431.705000000002</v>
      </c>
      <c r="O605" s="60">
        <v>25399.073999999997</v>
      </c>
      <c r="P605" s="60">
        <v>25374.046000000002</v>
      </c>
      <c r="Q605" s="60">
        <v>25337.332999999999</v>
      </c>
    </row>
    <row r="606" spans="1:17" x14ac:dyDescent="0.3">
      <c r="A606" t="s">
        <v>1549</v>
      </c>
      <c r="B606" t="s">
        <v>123</v>
      </c>
      <c r="C606" t="s">
        <v>671</v>
      </c>
      <c r="D606" t="s">
        <v>672</v>
      </c>
      <c r="E606" t="s">
        <v>126</v>
      </c>
      <c r="F606" t="s">
        <v>53</v>
      </c>
      <c r="G606" s="60">
        <v>16768.539000000001</v>
      </c>
      <c r="H606" s="60">
        <v>16739.402999999998</v>
      </c>
      <c r="I606" s="60">
        <v>16848.603999999999</v>
      </c>
      <c r="J606" s="60">
        <v>16951.935999999998</v>
      </c>
      <c r="K606" s="60">
        <v>17083.718000000001</v>
      </c>
      <c r="L606" s="60">
        <v>17281.322</v>
      </c>
      <c r="M606" s="60">
        <v>17411.071</v>
      </c>
      <c r="N606" s="60">
        <v>17584.663000000004</v>
      </c>
      <c r="O606" s="60">
        <v>17760.596000000001</v>
      </c>
      <c r="P606" s="60">
        <v>17939.181000000004</v>
      </c>
      <c r="Q606" s="60">
        <v>18109.163</v>
      </c>
    </row>
    <row r="607" spans="1:17" x14ac:dyDescent="0.3">
      <c r="A607" t="s">
        <v>1550</v>
      </c>
      <c r="B607" t="s">
        <v>124</v>
      </c>
      <c r="C607" t="s">
        <v>671</v>
      </c>
      <c r="D607" t="s">
        <v>672</v>
      </c>
      <c r="E607" t="s">
        <v>126</v>
      </c>
      <c r="F607" t="s">
        <v>54</v>
      </c>
      <c r="G607" s="60">
        <v>17012.47</v>
      </c>
      <c r="H607" s="60">
        <v>16950.898000000001</v>
      </c>
      <c r="I607" s="60">
        <v>16968.324000000001</v>
      </c>
      <c r="J607" s="60">
        <v>17036.534000000003</v>
      </c>
      <c r="K607" s="60">
        <v>17106.445000000003</v>
      </c>
      <c r="L607" s="60">
        <v>17252.067999999999</v>
      </c>
      <c r="M607" s="60">
        <v>17381.627</v>
      </c>
      <c r="N607" s="60">
        <v>17568.345000000001</v>
      </c>
      <c r="O607" s="60">
        <v>17709.741999999998</v>
      </c>
      <c r="P607" s="60">
        <v>17788.093000000001</v>
      </c>
      <c r="Q607" s="60">
        <v>17861.665000000005</v>
      </c>
    </row>
    <row r="608" spans="1:17" x14ac:dyDescent="0.3">
      <c r="A608" t="s">
        <v>1551</v>
      </c>
      <c r="B608" t="s">
        <v>35</v>
      </c>
      <c r="C608" t="s">
        <v>671</v>
      </c>
      <c r="D608" t="s">
        <v>672</v>
      </c>
      <c r="E608" t="s">
        <v>55</v>
      </c>
      <c r="F608" t="s">
        <v>53</v>
      </c>
      <c r="G608" s="60">
        <v>25332.617999999999</v>
      </c>
      <c r="H608" s="60">
        <v>25503.737000000001</v>
      </c>
      <c r="I608" s="60">
        <v>25623.410000000003</v>
      </c>
      <c r="J608" s="60">
        <v>25733.499</v>
      </c>
      <c r="K608" s="60">
        <v>25788.262999999992</v>
      </c>
      <c r="L608" s="60">
        <v>25831.89</v>
      </c>
      <c r="M608" s="60">
        <v>25910.251</v>
      </c>
      <c r="N608" s="60">
        <v>25957.065999999995</v>
      </c>
      <c r="O608" s="60">
        <v>26029.694000000003</v>
      </c>
      <c r="P608" s="60">
        <v>26090.277000000002</v>
      </c>
      <c r="Q608" s="60">
        <v>26127.412</v>
      </c>
    </row>
    <row r="609" spans="1:17" x14ac:dyDescent="0.3">
      <c r="A609" t="s">
        <v>1552</v>
      </c>
      <c r="B609" t="s">
        <v>36</v>
      </c>
      <c r="C609" t="s">
        <v>671</v>
      </c>
      <c r="D609" t="s">
        <v>672</v>
      </c>
      <c r="E609" t="s">
        <v>55</v>
      </c>
      <c r="F609" t="s">
        <v>54</v>
      </c>
      <c r="G609" s="60">
        <v>26443.837000000003</v>
      </c>
      <c r="H609" s="60">
        <v>26644.473000000005</v>
      </c>
      <c r="I609" s="60">
        <v>26808.395999999993</v>
      </c>
      <c r="J609" s="60">
        <v>26971.822000000007</v>
      </c>
      <c r="K609" s="60">
        <v>27068.814999999995</v>
      </c>
      <c r="L609" s="60">
        <v>27206.796000000002</v>
      </c>
      <c r="M609" s="60">
        <v>27362.345000000001</v>
      </c>
      <c r="N609" s="60">
        <v>27507.344999999994</v>
      </c>
      <c r="O609" s="60">
        <v>27639.716000000004</v>
      </c>
      <c r="P609" s="60">
        <v>27838.784</v>
      </c>
      <c r="Q609" s="60">
        <v>27936.257999999994</v>
      </c>
    </row>
    <row r="610" spans="1:17" x14ac:dyDescent="0.3">
      <c r="A610" t="s">
        <v>1553</v>
      </c>
      <c r="B610" t="s">
        <v>123</v>
      </c>
      <c r="C610" t="s">
        <v>673</v>
      </c>
      <c r="D610" t="s">
        <v>674</v>
      </c>
      <c r="E610" t="s">
        <v>126</v>
      </c>
      <c r="F610" t="s">
        <v>53</v>
      </c>
      <c r="G610" s="60">
        <v>14360.289999999999</v>
      </c>
      <c r="H610" s="60">
        <v>14359.200000000003</v>
      </c>
      <c r="I610" s="60">
        <v>14375.386</v>
      </c>
      <c r="J610" s="60">
        <v>14499.29</v>
      </c>
      <c r="K610" s="60">
        <v>14523.886999999999</v>
      </c>
      <c r="L610" s="60">
        <v>14605.75</v>
      </c>
      <c r="M610" s="60">
        <v>14711.713999999998</v>
      </c>
      <c r="N610" s="60">
        <v>14767.870000000003</v>
      </c>
      <c r="O610" s="60">
        <v>14842.695000000003</v>
      </c>
      <c r="P610" s="60">
        <v>14882.971999999998</v>
      </c>
      <c r="Q610" s="60">
        <v>14964.867</v>
      </c>
    </row>
    <row r="611" spans="1:17" x14ac:dyDescent="0.3">
      <c r="A611" t="s">
        <v>1554</v>
      </c>
      <c r="B611" t="s">
        <v>124</v>
      </c>
      <c r="C611" t="s">
        <v>673</v>
      </c>
      <c r="D611" t="s">
        <v>674</v>
      </c>
      <c r="E611" t="s">
        <v>126</v>
      </c>
      <c r="F611" t="s">
        <v>54</v>
      </c>
      <c r="G611" s="60">
        <v>13039.585000000001</v>
      </c>
      <c r="H611" s="60">
        <v>13049.494999999999</v>
      </c>
      <c r="I611" s="60">
        <v>13005.757000000001</v>
      </c>
      <c r="J611" s="60">
        <v>13031.825000000001</v>
      </c>
      <c r="K611" s="60">
        <v>13011.272999999999</v>
      </c>
      <c r="L611" s="60">
        <v>13021.115999999998</v>
      </c>
      <c r="M611" s="60">
        <v>12994.222000000003</v>
      </c>
      <c r="N611" s="60">
        <v>13046.411000000004</v>
      </c>
      <c r="O611" s="60">
        <v>13016.767000000003</v>
      </c>
      <c r="P611" s="60">
        <v>13031.400000000003</v>
      </c>
      <c r="Q611" s="60">
        <v>13032.395</v>
      </c>
    </row>
    <row r="612" spans="1:17" x14ac:dyDescent="0.3">
      <c r="A612" t="s">
        <v>1555</v>
      </c>
      <c r="B612" t="s">
        <v>35</v>
      </c>
      <c r="C612" t="s">
        <v>673</v>
      </c>
      <c r="D612" t="s">
        <v>674</v>
      </c>
      <c r="E612" t="s">
        <v>55</v>
      </c>
      <c r="F612" t="s">
        <v>53</v>
      </c>
      <c r="G612" s="60">
        <v>22409.93</v>
      </c>
      <c r="H612" s="60">
        <v>22493.661999999993</v>
      </c>
      <c r="I612" s="60">
        <v>22524.868999999999</v>
      </c>
      <c r="J612" s="60">
        <v>22501.217999999997</v>
      </c>
      <c r="K612" s="60">
        <v>22552.512000000002</v>
      </c>
      <c r="L612" s="60">
        <v>22578.961999999992</v>
      </c>
      <c r="M612" s="60">
        <v>22583.582999999999</v>
      </c>
      <c r="N612" s="60">
        <v>22510.253999999997</v>
      </c>
      <c r="O612" s="60">
        <v>22473.132999999998</v>
      </c>
      <c r="P612" s="60">
        <v>22418.758999999995</v>
      </c>
      <c r="Q612" s="60">
        <v>22342.402999999998</v>
      </c>
    </row>
    <row r="613" spans="1:17" x14ac:dyDescent="0.3">
      <c r="A613" t="s">
        <v>1556</v>
      </c>
      <c r="B613" t="s">
        <v>36</v>
      </c>
      <c r="C613" t="s">
        <v>673</v>
      </c>
      <c r="D613" t="s">
        <v>674</v>
      </c>
      <c r="E613" t="s">
        <v>55</v>
      </c>
      <c r="F613" t="s">
        <v>54</v>
      </c>
      <c r="G613" s="60">
        <v>23835.119999999999</v>
      </c>
      <c r="H613" s="60">
        <v>23825.998</v>
      </c>
      <c r="I613" s="60">
        <v>23856.148000000005</v>
      </c>
      <c r="J613" s="60">
        <v>23887.201999999994</v>
      </c>
      <c r="K613" s="60">
        <v>23934.072</v>
      </c>
      <c r="L613" s="60">
        <v>23980.232</v>
      </c>
      <c r="M613" s="60">
        <v>24042.705999999998</v>
      </c>
      <c r="N613" s="60">
        <v>24096.802999999993</v>
      </c>
      <c r="O613" s="60">
        <v>24172.798000000003</v>
      </c>
      <c r="P613" s="60">
        <v>24191.296999999999</v>
      </c>
      <c r="Q613" s="60">
        <v>24206.839999999997</v>
      </c>
    </row>
    <row r="614" spans="1:17" x14ac:dyDescent="0.3">
      <c r="A614" t="s">
        <v>1557</v>
      </c>
      <c r="B614" t="s">
        <v>123</v>
      </c>
      <c r="C614" t="s">
        <v>675</v>
      </c>
      <c r="D614" t="s">
        <v>676</v>
      </c>
      <c r="E614" t="s">
        <v>126</v>
      </c>
      <c r="F614" t="s">
        <v>53</v>
      </c>
      <c r="G614" s="60">
        <v>11728.099</v>
      </c>
      <c r="H614" s="60">
        <v>11654.066999999999</v>
      </c>
      <c r="I614" s="60">
        <v>11610.901000000002</v>
      </c>
      <c r="J614" s="60">
        <v>11640.825999999999</v>
      </c>
      <c r="K614" s="60">
        <v>11600.975999999999</v>
      </c>
      <c r="L614" s="60">
        <v>11629.024000000003</v>
      </c>
      <c r="M614" s="60">
        <v>11671.12</v>
      </c>
      <c r="N614" s="60">
        <v>11720.923000000001</v>
      </c>
      <c r="O614" s="60">
        <v>11789.218000000003</v>
      </c>
      <c r="P614" s="60">
        <v>11858.207</v>
      </c>
      <c r="Q614" s="60">
        <v>11892.731</v>
      </c>
    </row>
    <row r="615" spans="1:17" x14ac:dyDescent="0.3">
      <c r="A615" t="s">
        <v>1558</v>
      </c>
      <c r="B615" t="s">
        <v>124</v>
      </c>
      <c r="C615" t="s">
        <v>675</v>
      </c>
      <c r="D615" t="s">
        <v>676</v>
      </c>
      <c r="E615" t="s">
        <v>126</v>
      </c>
      <c r="F615" t="s">
        <v>54</v>
      </c>
      <c r="G615" s="60">
        <v>11009.365</v>
      </c>
      <c r="H615" s="60">
        <v>10905.239000000003</v>
      </c>
      <c r="I615" s="60">
        <v>10870.073999999999</v>
      </c>
      <c r="J615" s="60">
        <v>10749.397000000001</v>
      </c>
      <c r="K615" s="60">
        <v>10701.699999999999</v>
      </c>
      <c r="L615" s="60">
        <v>10643.71</v>
      </c>
      <c r="M615" s="60">
        <v>10595.043</v>
      </c>
      <c r="N615" s="60">
        <v>10604.445</v>
      </c>
      <c r="O615" s="60">
        <v>10563.569</v>
      </c>
      <c r="P615" s="60">
        <v>10578.899999999998</v>
      </c>
      <c r="Q615" s="60">
        <v>10536.195</v>
      </c>
    </row>
    <row r="616" spans="1:17" x14ac:dyDescent="0.3">
      <c r="A616" t="s">
        <v>1559</v>
      </c>
      <c r="B616" t="s">
        <v>35</v>
      </c>
      <c r="C616" t="s">
        <v>675</v>
      </c>
      <c r="D616" t="s">
        <v>676</v>
      </c>
      <c r="E616" t="s">
        <v>55</v>
      </c>
      <c r="F616" t="s">
        <v>53</v>
      </c>
      <c r="G616" s="60">
        <v>16042.701999999999</v>
      </c>
      <c r="H616" s="60">
        <v>16015.237000000001</v>
      </c>
      <c r="I616" s="60">
        <v>16005.069000000003</v>
      </c>
      <c r="J616" s="60">
        <v>16018.961000000001</v>
      </c>
      <c r="K616" s="60">
        <v>16061.903</v>
      </c>
      <c r="L616" s="60">
        <v>16062.755000000003</v>
      </c>
      <c r="M616" s="60">
        <v>16034.138000000001</v>
      </c>
      <c r="N616" s="60">
        <v>15957.924000000001</v>
      </c>
      <c r="O616" s="60">
        <v>15861.82</v>
      </c>
      <c r="P616" s="60">
        <v>15786.741</v>
      </c>
      <c r="Q616" s="60">
        <v>15684.876</v>
      </c>
    </row>
    <row r="617" spans="1:17" x14ac:dyDescent="0.3">
      <c r="A617" t="s">
        <v>1560</v>
      </c>
      <c r="B617" t="s">
        <v>36</v>
      </c>
      <c r="C617" t="s">
        <v>675</v>
      </c>
      <c r="D617" t="s">
        <v>676</v>
      </c>
      <c r="E617" t="s">
        <v>55</v>
      </c>
      <c r="F617" t="s">
        <v>54</v>
      </c>
      <c r="G617" s="60">
        <v>16385.540000000005</v>
      </c>
      <c r="H617" s="60">
        <v>16416.990000000005</v>
      </c>
      <c r="I617" s="60">
        <v>16449.762999999999</v>
      </c>
      <c r="J617" s="60">
        <v>16513.856000000003</v>
      </c>
      <c r="K617" s="60">
        <v>16523.056999999997</v>
      </c>
      <c r="L617" s="60">
        <v>16553.717000000001</v>
      </c>
      <c r="M617" s="60">
        <v>16623.778999999999</v>
      </c>
      <c r="N617" s="60">
        <v>16642.256999999998</v>
      </c>
      <c r="O617" s="60">
        <v>16607.982</v>
      </c>
      <c r="P617" s="60">
        <v>16559.061999999998</v>
      </c>
      <c r="Q617" s="60">
        <v>16513.758000000002</v>
      </c>
    </row>
    <row r="618" spans="1:17" x14ac:dyDescent="0.3">
      <c r="A618" t="s">
        <v>1561</v>
      </c>
      <c r="B618" t="s">
        <v>123</v>
      </c>
      <c r="C618" t="s">
        <v>677</v>
      </c>
      <c r="D618" t="s">
        <v>678</v>
      </c>
      <c r="E618" t="s">
        <v>126</v>
      </c>
      <c r="F618" t="s">
        <v>53</v>
      </c>
      <c r="G618" s="60">
        <v>11271.048000000001</v>
      </c>
      <c r="H618" s="60">
        <v>11225.422000000002</v>
      </c>
      <c r="I618" s="60">
        <v>11158.858999999999</v>
      </c>
      <c r="J618" s="60">
        <v>11129.800000000001</v>
      </c>
      <c r="K618" s="60">
        <v>11187.986999999997</v>
      </c>
      <c r="L618" s="60">
        <v>11215.867</v>
      </c>
      <c r="M618" s="60">
        <v>11238.231999999998</v>
      </c>
      <c r="N618" s="60">
        <v>11291.873000000003</v>
      </c>
      <c r="O618" s="60">
        <v>11295.62</v>
      </c>
      <c r="P618" s="60">
        <v>11297.608000000002</v>
      </c>
      <c r="Q618" s="60">
        <v>11342.476000000001</v>
      </c>
    </row>
    <row r="619" spans="1:17" x14ac:dyDescent="0.3">
      <c r="A619" t="s">
        <v>1562</v>
      </c>
      <c r="B619" t="s">
        <v>124</v>
      </c>
      <c r="C619" t="s">
        <v>677</v>
      </c>
      <c r="D619" t="s">
        <v>678</v>
      </c>
      <c r="E619" t="s">
        <v>126</v>
      </c>
      <c r="F619" t="s">
        <v>54</v>
      </c>
      <c r="G619" s="60">
        <v>10182.56</v>
      </c>
      <c r="H619" s="60">
        <v>10016.251000000002</v>
      </c>
      <c r="I619" s="60">
        <v>9906.3659999999982</v>
      </c>
      <c r="J619" s="60">
        <v>9862.4090000000015</v>
      </c>
      <c r="K619" s="60">
        <v>9863.2790000000023</v>
      </c>
      <c r="L619" s="60">
        <v>9886.3170000000009</v>
      </c>
      <c r="M619" s="60">
        <v>9944.4230000000007</v>
      </c>
      <c r="N619" s="60">
        <v>9979.7020000000011</v>
      </c>
      <c r="O619" s="60">
        <v>9988.7110000000011</v>
      </c>
      <c r="P619" s="60">
        <v>10013.493999999999</v>
      </c>
      <c r="Q619" s="60">
        <v>10014.184000000001</v>
      </c>
    </row>
    <row r="620" spans="1:17" x14ac:dyDescent="0.3">
      <c r="A620" t="s">
        <v>1563</v>
      </c>
      <c r="B620" t="s">
        <v>35</v>
      </c>
      <c r="C620" t="s">
        <v>677</v>
      </c>
      <c r="D620" t="s">
        <v>678</v>
      </c>
      <c r="E620" t="s">
        <v>55</v>
      </c>
      <c r="F620" t="s">
        <v>53</v>
      </c>
      <c r="G620" s="60">
        <v>19207.533999999996</v>
      </c>
      <c r="H620" s="60">
        <v>19174.841</v>
      </c>
      <c r="I620" s="60">
        <v>19179.079999999998</v>
      </c>
      <c r="J620" s="60">
        <v>19160.286999999997</v>
      </c>
      <c r="K620" s="60">
        <v>19130.227999999996</v>
      </c>
      <c r="L620" s="60">
        <v>19090.142000000003</v>
      </c>
      <c r="M620" s="60">
        <v>19082.278000000006</v>
      </c>
      <c r="N620" s="60">
        <v>19025.340000000004</v>
      </c>
      <c r="O620" s="60">
        <v>18990.208999999999</v>
      </c>
      <c r="P620" s="60">
        <v>18962.401000000002</v>
      </c>
      <c r="Q620" s="60">
        <v>18954.554</v>
      </c>
    </row>
    <row r="621" spans="1:17" x14ac:dyDescent="0.3">
      <c r="A621" t="s">
        <v>1564</v>
      </c>
      <c r="B621" t="s">
        <v>36</v>
      </c>
      <c r="C621" t="s">
        <v>677</v>
      </c>
      <c r="D621" t="s">
        <v>678</v>
      </c>
      <c r="E621" t="s">
        <v>55</v>
      </c>
      <c r="F621" t="s">
        <v>54</v>
      </c>
      <c r="G621" s="60">
        <v>19797.258999999995</v>
      </c>
      <c r="H621" s="60">
        <v>19897.467999999997</v>
      </c>
      <c r="I621" s="60">
        <v>19937.115000000002</v>
      </c>
      <c r="J621" s="60">
        <v>20000.487000000001</v>
      </c>
      <c r="K621" s="60">
        <v>20064.938000000002</v>
      </c>
      <c r="L621" s="60">
        <v>20071.949000000004</v>
      </c>
      <c r="M621" s="60">
        <v>20102.278000000002</v>
      </c>
      <c r="N621" s="60">
        <v>20136.899000000005</v>
      </c>
      <c r="O621" s="60">
        <v>20166.848000000002</v>
      </c>
      <c r="P621" s="60">
        <v>20155.886999999995</v>
      </c>
      <c r="Q621" s="60">
        <v>20139.822</v>
      </c>
    </row>
    <row r="622" spans="1:17" x14ac:dyDescent="0.3">
      <c r="A622" t="s">
        <v>1565</v>
      </c>
      <c r="B622" t="s">
        <v>123</v>
      </c>
      <c r="C622" t="s">
        <v>679</v>
      </c>
      <c r="D622" t="s">
        <v>680</v>
      </c>
      <c r="E622" t="s">
        <v>126</v>
      </c>
      <c r="F622" t="s">
        <v>53</v>
      </c>
      <c r="G622" s="60">
        <v>15150.541000000001</v>
      </c>
      <c r="H622" s="60">
        <v>15166.312</v>
      </c>
      <c r="I622" s="60">
        <v>15103.147000000001</v>
      </c>
      <c r="J622" s="60">
        <v>15066.819000000001</v>
      </c>
      <c r="K622" s="60">
        <v>15123.625999999998</v>
      </c>
      <c r="L622" s="60">
        <v>15180.574999999997</v>
      </c>
      <c r="M622" s="60">
        <v>15216.041000000001</v>
      </c>
      <c r="N622" s="60">
        <v>15255.048000000001</v>
      </c>
      <c r="O622" s="60">
        <v>15366.085000000001</v>
      </c>
      <c r="P622" s="60">
        <v>15441.023999999998</v>
      </c>
      <c r="Q622" s="60">
        <v>15540.097999999996</v>
      </c>
    </row>
    <row r="623" spans="1:17" x14ac:dyDescent="0.3">
      <c r="A623" t="s">
        <v>1566</v>
      </c>
      <c r="B623" t="s">
        <v>124</v>
      </c>
      <c r="C623" t="s">
        <v>679</v>
      </c>
      <c r="D623" t="s">
        <v>680</v>
      </c>
      <c r="E623" t="s">
        <v>126</v>
      </c>
      <c r="F623" t="s">
        <v>54</v>
      </c>
      <c r="G623" s="60">
        <v>14864.247000000001</v>
      </c>
      <c r="H623" s="60">
        <v>14797.938000000002</v>
      </c>
      <c r="I623" s="60">
        <v>14710.275000000001</v>
      </c>
      <c r="J623" s="60">
        <v>14669.893000000004</v>
      </c>
      <c r="K623" s="60">
        <v>14646.812999999998</v>
      </c>
      <c r="L623" s="60">
        <v>14623.755000000003</v>
      </c>
      <c r="M623" s="60">
        <v>14613.669999999998</v>
      </c>
      <c r="N623" s="60">
        <v>14653.898999999999</v>
      </c>
      <c r="O623" s="60">
        <v>14605.204999999998</v>
      </c>
      <c r="P623" s="60">
        <v>14617.940999999999</v>
      </c>
      <c r="Q623" s="60">
        <v>14630.302999999998</v>
      </c>
    </row>
    <row r="624" spans="1:17" x14ac:dyDescent="0.3">
      <c r="A624" t="s">
        <v>1567</v>
      </c>
      <c r="B624" t="s">
        <v>35</v>
      </c>
      <c r="C624" t="s">
        <v>679</v>
      </c>
      <c r="D624" t="s">
        <v>680</v>
      </c>
      <c r="E624" t="s">
        <v>55</v>
      </c>
      <c r="F624" t="s">
        <v>53</v>
      </c>
      <c r="G624" s="60">
        <v>22577.822999999997</v>
      </c>
      <c r="H624" s="60">
        <v>22496.748</v>
      </c>
      <c r="I624" s="60">
        <v>22480.888999999999</v>
      </c>
      <c r="J624" s="60">
        <v>22462.410999999993</v>
      </c>
      <c r="K624" s="60">
        <v>22380.287000000004</v>
      </c>
      <c r="L624" s="60">
        <v>22344.178999999996</v>
      </c>
      <c r="M624" s="60">
        <v>22314.116999999998</v>
      </c>
      <c r="N624" s="60">
        <v>22297.814999999999</v>
      </c>
      <c r="O624" s="60">
        <v>22234.398999999998</v>
      </c>
      <c r="P624" s="60">
        <v>22149.341</v>
      </c>
      <c r="Q624" s="60">
        <v>22051.017999999996</v>
      </c>
    </row>
    <row r="625" spans="1:17" x14ac:dyDescent="0.3">
      <c r="A625" t="s">
        <v>1568</v>
      </c>
      <c r="B625" t="s">
        <v>36</v>
      </c>
      <c r="C625" t="s">
        <v>679</v>
      </c>
      <c r="D625" t="s">
        <v>680</v>
      </c>
      <c r="E625" t="s">
        <v>55</v>
      </c>
      <c r="F625" t="s">
        <v>54</v>
      </c>
      <c r="G625" s="60">
        <v>24351.792000000001</v>
      </c>
      <c r="H625" s="60">
        <v>24311.174999999999</v>
      </c>
      <c r="I625" s="60">
        <v>24379.882000000009</v>
      </c>
      <c r="J625" s="60">
        <v>24490.168999999998</v>
      </c>
      <c r="K625" s="60">
        <v>24538.181</v>
      </c>
      <c r="L625" s="60">
        <v>24607.056</v>
      </c>
      <c r="M625" s="60">
        <v>24588.814999999999</v>
      </c>
      <c r="N625" s="60">
        <v>24597.586000000003</v>
      </c>
      <c r="O625" s="60">
        <v>24625.652000000002</v>
      </c>
      <c r="P625" s="60">
        <v>24605.293000000001</v>
      </c>
      <c r="Q625" s="60">
        <v>24553.737000000001</v>
      </c>
    </row>
    <row r="626" spans="1:17" x14ac:dyDescent="0.3">
      <c r="A626" t="s">
        <v>1569</v>
      </c>
      <c r="B626" t="s">
        <v>123</v>
      </c>
      <c r="C626" t="s">
        <v>681</v>
      </c>
      <c r="D626" t="s">
        <v>682</v>
      </c>
      <c r="E626" t="s">
        <v>126</v>
      </c>
      <c r="F626" t="s">
        <v>53</v>
      </c>
      <c r="G626" s="60">
        <v>18711.978000000003</v>
      </c>
      <c r="H626" s="60">
        <v>18720.346999999998</v>
      </c>
      <c r="I626" s="60">
        <v>18708.969999999998</v>
      </c>
      <c r="J626" s="60">
        <v>18731.549000000003</v>
      </c>
      <c r="K626" s="60">
        <v>18770.043000000001</v>
      </c>
      <c r="L626" s="60">
        <v>18860.019</v>
      </c>
      <c r="M626" s="60">
        <v>18984.052</v>
      </c>
      <c r="N626" s="60">
        <v>19107.150999999998</v>
      </c>
      <c r="O626" s="60">
        <v>19233.989000000001</v>
      </c>
      <c r="P626" s="60">
        <v>19283.103999999996</v>
      </c>
      <c r="Q626" s="60">
        <v>19385.977999999999</v>
      </c>
    </row>
    <row r="627" spans="1:17" x14ac:dyDescent="0.3">
      <c r="A627" t="s">
        <v>1570</v>
      </c>
      <c r="B627" t="s">
        <v>124</v>
      </c>
      <c r="C627" t="s">
        <v>681</v>
      </c>
      <c r="D627" t="s">
        <v>682</v>
      </c>
      <c r="E627" t="s">
        <v>126</v>
      </c>
      <c r="F627" t="s">
        <v>54</v>
      </c>
      <c r="G627" s="60">
        <v>18323.013999999999</v>
      </c>
      <c r="H627" s="60">
        <v>18238.578999999998</v>
      </c>
      <c r="I627" s="60">
        <v>18222.68</v>
      </c>
      <c r="J627" s="60">
        <v>18167.936999999998</v>
      </c>
      <c r="K627" s="60">
        <v>18101.428</v>
      </c>
      <c r="L627" s="60">
        <v>18110.564000000002</v>
      </c>
      <c r="M627" s="60">
        <v>18127.408000000003</v>
      </c>
      <c r="N627" s="60">
        <v>18192.488000000005</v>
      </c>
      <c r="O627" s="60">
        <v>18270.312000000002</v>
      </c>
      <c r="P627" s="60">
        <v>18266.677</v>
      </c>
      <c r="Q627" s="60">
        <v>18335.319</v>
      </c>
    </row>
    <row r="628" spans="1:17" x14ac:dyDescent="0.3">
      <c r="A628" t="s">
        <v>1571</v>
      </c>
      <c r="B628" t="s">
        <v>35</v>
      </c>
      <c r="C628" t="s">
        <v>681</v>
      </c>
      <c r="D628" t="s">
        <v>682</v>
      </c>
      <c r="E628" t="s">
        <v>55</v>
      </c>
      <c r="F628" t="s">
        <v>53</v>
      </c>
      <c r="G628" s="60">
        <v>33732.554000000004</v>
      </c>
      <c r="H628" s="60">
        <v>33677.086999999992</v>
      </c>
      <c r="I628" s="60">
        <v>33610.534</v>
      </c>
      <c r="J628" s="60">
        <v>33576.1</v>
      </c>
      <c r="K628" s="60">
        <v>33535.303</v>
      </c>
      <c r="L628" s="60">
        <v>33460.728999999999</v>
      </c>
      <c r="M628" s="60">
        <v>33460.026999999995</v>
      </c>
      <c r="N628" s="60">
        <v>33494.332000000002</v>
      </c>
      <c r="O628" s="60">
        <v>33450.001999999993</v>
      </c>
      <c r="P628" s="60">
        <v>33495.342000000004</v>
      </c>
      <c r="Q628" s="60">
        <v>33457.845000000001</v>
      </c>
    </row>
    <row r="629" spans="1:17" x14ac:dyDescent="0.3">
      <c r="A629" t="s">
        <v>1572</v>
      </c>
      <c r="B629" t="s">
        <v>36</v>
      </c>
      <c r="C629" t="s">
        <v>681</v>
      </c>
      <c r="D629" t="s">
        <v>682</v>
      </c>
      <c r="E629" t="s">
        <v>55</v>
      </c>
      <c r="F629" t="s">
        <v>54</v>
      </c>
      <c r="G629" s="60">
        <v>36744.031000000003</v>
      </c>
      <c r="H629" s="60">
        <v>36654.293000000005</v>
      </c>
      <c r="I629" s="60">
        <v>36606.656000000003</v>
      </c>
      <c r="J629" s="60">
        <v>36609.306000000004</v>
      </c>
      <c r="K629" s="60">
        <v>36668.87799999999</v>
      </c>
      <c r="L629" s="60">
        <v>36673.766000000003</v>
      </c>
      <c r="M629" s="60">
        <v>36742.103000000003</v>
      </c>
      <c r="N629" s="60">
        <v>36771.383999999998</v>
      </c>
      <c r="O629" s="60">
        <v>36779.99</v>
      </c>
      <c r="P629" s="60">
        <v>36762.681000000011</v>
      </c>
      <c r="Q629" s="60">
        <v>36742.555999999997</v>
      </c>
    </row>
    <row r="630" spans="1:17" x14ac:dyDescent="0.3">
      <c r="A630" t="s">
        <v>1573</v>
      </c>
      <c r="B630" t="s">
        <v>123</v>
      </c>
      <c r="C630" t="s">
        <v>683</v>
      </c>
      <c r="D630" t="s">
        <v>684</v>
      </c>
      <c r="E630" t="s">
        <v>126</v>
      </c>
      <c r="F630" t="s">
        <v>53</v>
      </c>
      <c r="G630" s="60">
        <v>14764.023999999998</v>
      </c>
      <c r="H630" s="60">
        <v>14616.153</v>
      </c>
      <c r="I630" s="60">
        <v>14471.511</v>
      </c>
      <c r="J630" s="60">
        <v>14392.29</v>
      </c>
      <c r="K630" s="60">
        <v>14377.981</v>
      </c>
      <c r="L630" s="60">
        <v>14415.434999999996</v>
      </c>
      <c r="M630" s="60">
        <v>14418.956999999999</v>
      </c>
      <c r="N630" s="60">
        <v>14419.802000000001</v>
      </c>
      <c r="O630" s="60">
        <v>14389.499000000002</v>
      </c>
      <c r="P630" s="60">
        <v>14381.018</v>
      </c>
      <c r="Q630" s="60">
        <v>14403.577999999996</v>
      </c>
    </row>
    <row r="631" spans="1:17" x14ac:dyDescent="0.3">
      <c r="A631" t="s">
        <v>1574</v>
      </c>
      <c r="B631" t="s">
        <v>124</v>
      </c>
      <c r="C631" t="s">
        <v>683</v>
      </c>
      <c r="D631" t="s">
        <v>684</v>
      </c>
      <c r="E631" t="s">
        <v>126</v>
      </c>
      <c r="F631" t="s">
        <v>54</v>
      </c>
      <c r="G631" s="60">
        <v>14232.331999999999</v>
      </c>
      <c r="H631" s="60">
        <v>14031.382</v>
      </c>
      <c r="I631" s="60">
        <v>13862.523999999998</v>
      </c>
      <c r="J631" s="60">
        <v>13747.402999999998</v>
      </c>
      <c r="K631" s="60">
        <v>13667.552999999998</v>
      </c>
      <c r="L631" s="60">
        <v>13646.291999999998</v>
      </c>
      <c r="M631" s="60">
        <v>13629.915999999999</v>
      </c>
      <c r="N631" s="60">
        <v>13605.981000000002</v>
      </c>
      <c r="O631" s="60">
        <v>13565.603000000001</v>
      </c>
      <c r="P631" s="60">
        <v>13551.525</v>
      </c>
      <c r="Q631" s="60">
        <v>13532.725999999999</v>
      </c>
    </row>
    <row r="632" spans="1:17" x14ac:dyDescent="0.3">
      <c r="A632" t="s">
        <v>1575</v>
      </c>
      <c r="B632" t="s">
        <v>35</v>
      </c>
      <c r="C632" t="s">
        <v>683</v>
      </c>
      <c r="D632" t="s">
        <v>684</v>
      </c>
      <c r="E632" t="s">
        <v>55</v>
      </c>
      <c r="F632" t="s">
        <v>53</v>
      </c>
      <c r="G632" s="60">
        <v>18682.881999999998</v>
      </c>
      <c r="H632" s="60">
        <v>18766.487999999998</v>
      </c>
      <c r="I632" s="60">
        <v>18790.812000000002</v>
      </c>
      <c r="J632" s="60">
        <v>18873.264999999999</v>
      </c>
      <c r="K632" s="60">
        <v>18890.977999999999</v>
      </c>
      <c r="L632" s="60">
        <v>18876.746999999999</v>
      </c>
      <c r="M632" s="60">
        <v>18863.038999999997</v>
      </c>
      <c r="N632" s="60">
        <v>18840.400000000001</v>
      </c>
      <c r="O632" s="60">
        <v>18789.661000000004</v>
      </c>
      <c r="P632" s="60">
        <v>18756.193999999996</v>
      </c>
      <c r="Q632" s="60">
        <v>18692.735000000004</v>
      </c>
    </row>
    <row r="633" spans="1:17" x14ac:dyDescent="0.3">
      <c r="A633" t="s">
        <v>1576</v>
      </c>
      <c r="B633" t="s">
        <v>36</v>
      </c>
      <c r="C633" t="s">
        <v>683</v>
      </c>
      <c r="D633" t="s">
        <v>684</v>
      </c>
      <c r="E633" t="s">
        <v>55</v>
      </c>
      <c r="F633" t="s">
        <v>54</v>
      </c>
      <c r="G633" s="60">
        <v>18677.679000000004</v>
      </c>
      <c r="H633" s="60">
        <v>18822.043000000001</v>
      </c>
      <c r="I633" s="60">
        <v>18951.646000000001</v>
      </c>
      <c r="J633" s="60">
        <v>19066.154000000002</v>
      </c>
      <c r="K633" s="60">
        <v>19146.554000000004</v>
      </c>
      <c r="L633" s="60">
        <v>19221.600999999999</v>
      </c>
      <c r="M633" s="60">
        <v>19299.218000000004</v>
      </c>
      <c r="N633" s="60">
        <v>19367.035999999996</v>
      </c>
      <c r="O633" s="60">
        <v>19444.686000000002</v>
      </c>
      <c r="P633" s="60">
        <v>19495.606999999996</v>
      </c>
      <c r="Q633" s="60">
        <v>19489.845999999998</v>
      </c>
    </row>
    <row r="634" spans="1:17" x14ac:dyDescent="0.3">
      <c r="A634" t="s">
        <v>1577</v>
      </c>
      <c r="B634" t="s">
        <v>123</v>
      </c>
      <c r="C634" t="s">
        <v>685</v>
      </c>
      <c r="D634" t="s">
        <v>686</v>
      </c>
      <c r="E634" t="s">
        <v>126</v>
      </c>
      <c r="F634" t="s">
        <v>53</v>
      </c>
      <c r="G634" s="60">
        <v>13519.227999999999</v>
      </c>
      <c r="H634" s="60">
        <v>13413.977000000001</v>
      </c>
      <c r="I634" s="60">
        <v>13380.221000000001</v>
      </c>
      <c r="J634" s="60">
        <v>13389.922999999999</v>
      </c>
      <c r="K634" s="60">
        <v>13373.484</v>
      </c>
      <c r="L634" s="60">
        <v>13443.13</v>
      </c>
      <c r="M634" s="60">
        <v>13529.550000000001</v>
      </c>
      <c r="N634" s="60">
        <v>13593.789999999997</v>
      </c>
      <c r="O634" s="60">
        <v>13678.499999999998</v>
      </c>
      <c r="P634" s="60">
        <v>13716.556</v>
      </c>
      <c r="Q634" s="60">
        <v>13737.703999999996</v>
      </c>
    </row>
    <row r="635" spans="1:17" x14ac:dyDescent="0.3">
      <c r="A635" t="s">
        <v>1578</v>
      </c>
      <c r="B635" t="s">
        <v>124</v>
      </c>
      <c r="C635" t="s">
        <v>685</v>
      </c>
      <c r="D635" t="s">
        <v>686</v>
      </c>
      <c r="E635" t="s">
        <v>126</v>
      </c>
      <c r="F635" t="s">
        <v>54</v>
      </c>
      <c r="G635" s="60">
        <v>13703.421999999999</v>
      </c>
      <c r="H635" s="60">
        <v>13636.051000000001</v>
      </c>
      <c r="I635" s="60">
        <v>13627.244000000001</v>
      </c>
      <c r="J635" s="60">
        <v>13619.201000000001</v>
      </c>
      <c r="K635" s="60">
        <v>13624.392999999998</v>
      </c>
      <c r="L635" s="60">
        <v>13697.448999999999</v>
      </c>
      <c r="M635" s="60">
        <v>13721.502999999999</v>
      </c>
      <c r="N635" s="60">
        <v>13791.068999999998</v>
      </c>
      <c r="O635" s="60">
        <v>13810.626</v>
      </c>
      <c r="P635" s="60">
        <v>13798.966</v>
      </c>
      <c r="Q635" s="60">
        <v>13851.798999999999</v>
      </c>
    </row>
    <row r="636" spans="1:17" x14ac:dyDescent="0.3">
      <c r="A636" t="s">
        <v>1579</v>
      </c>
      <c r="B636" t="s">
        <v>35</v>
      </c>
      <c r="C636" t="s">
        <v>685</v>
      </c>
      <c r="D636" t="s">
        <v>686</v>
      </c>
      <c r="E636" t="s">
        <v>55</v>
      </c>
      <c r="F636" t="s">
        <v>53</v>
      </c>
      <c r="G636" s="60">
        <v>24278.322000000004</v>
      </c>
      <c r="H636" s="60">
        <v>24219.606000000003</v>
      </c>
      <c r="I636" s="60">
        <v>24194.279000000006</v>
      </c>
      <c r="J636" s="60">
        <v>24201.393</v>
      </c>
      <c r="K636" s="60">
        <v>24191.505000000005</v>
      </c>
      <c r="L636" s="60">
        <v>24143.185000000009</v>
      </c>
      <c r="M636" s="60">
        <v>24101.154999999992</v>
      </c>
      <c r="N636" s="60">
        <v>24027.265999999996</v>
      </c>
      <c r="O636" s="60">
        <v>23906.320000000003</v>
      </c>
      <c r="P636" s="60">
        <v>23853.032999999996</v>
      </c>
      <c r="Q636" s="60">
        <v>23796.080000000005</v>
      </c>
    </row>
    <row r="637" spans="1:17" x14ac:dyDescent="0.3">
      <c r="A637" t="s">
        <v>1580</v>
      </c>
      <c r="B637" t="s">
        <v>36</v>
      </c>
      <c r="C637" t="s">
        <v>685</v>
      </c>
      <c r="D637" t="s">
        <v>686</v>
      </c>
      <c r="E637" t="s">
        <v>55</v>
      </c>
      <c r="F637" t="s">
        <v>54</v>
      </c>
      <c r="G637" s="60">
        <v>25340.906000000003</v>
      </c>
      <c r="H637" s="60">
        <v>25341.361000000001</v>
      </c>
      <c r="I637" s="60">
        <v>25382.519</v>
      </c>
      <c r="J637" s="60">
        <v>25414.399999999994</v>
      </c>
      <c r="K637" s="60">
        <v>25444.792000000001</v>
      </c>
      <c r="L637" s="60">
        <v>25482.585999999999</v>
      </c>
      <c r="M637" s="60">
        <v>25514.202000000001</v>
      </c>
      <c r="N637" s="60">
        <v>25589.363000000005</v>
      </c>
      <c r="O637" s="60">
        <v>25697.256000000001</v>
      </c>
      <c r="P637" s="60">
        <v>25738.105</v>
      </c>
      <c r="Q637" s="60">
        <v>25732.558999999997</v>
      </c>
    </row>
    <row r="638" spans="1:17" x14ac:dyDescent="0.3">
      <c r="A638" t="s">
        <v>1581</v>
      </c>
      <c r="B638" t="s">
        <v>123</v>
      </c>
      <c r="C638" t="s">
        <v>687</v>
      </c>
      <c r="D638" t="s">
        <v>688</v>
      </c>
      <c r="E638" t="s">
        <v>126</v>
      </c>
      <c r="F638" t="s">
        <v>53</v>
      </c>
      <c r="G638" s="60">
        <v>14907.906000000003</v>
      </c>
      <c r="H638" s="60">
        <v>14834.678000000004</v>
      </c>
      <c r="I638" s="60">
        <v>14873.536999999998</v>
      </c>
      <c r="J638" s="60">
        <v>14958.288999999999</v>
      </c>
      <c r="K638" s="60">
        <v>14991.864999999998</v>
      </c>
      <c r="L638" s="60">
        <v>15119.661000000002</v>
      </c>
      <c r="M638" s="60">
        <v>15230.013999999997</v>
      </c>
      <c r="N638" s="60">
        <v>15343.833000000001</v>
      </c>
      <c r="O638" s="60">
        <v>15462.909</v>
      </c>
      <c r="P638" s="60">
        <v>15578.053</v>
      </c>
      <c r="Q638" s="60">
        <v>15685.814999999997</v>
      </c>
    </row>
    <row r="639" spans="1:17" x14ac:dyDescent="0.3">
      <c r="A639" t="s">
        <v>1582</v>
      </c>
      <c r="B639" t="s">
        <v>124</v>
      </c>
      <c r="C639" t="s">
        <v>687</v>
      </c>
      <c r="D639" t="s">
        <v>688</v>
      </c>
      <c r="E639" t="s">
        <v>126</v>
      </c>
      <c r="F639" t="s">
        <v>54</v>
      </c>
      <c r="G639" s="60">
        <v>15639.154999999999</v>
      </c>
      <c r="H639" s="60">
        <v>15620.029000000002</v>
      </c>
      <c r="I639" s="60">
        <v>15635.546999999997</v>
      </c>
      <c r="J639" s="60">
        <v>15636.969999999998</v>
      </c>
      <c r="K639" s="60">
        <v>15638.821000000002</v>
      </c>
      <c r="L639" s="60">
        <v>15689.653999999999</v>
      </c>
      <c r="M639" s="60">
        <v>15705.730999999998</v>
      </c>
      <c r="N639" s="60">
        <v>15764.983000000002</v>
      </c>
      <c r="O639" s="60">
        <v>15846.253000000002</v>
      </c>
      <c r="P639" s="60">
        <v>15895.882000000001</v>
      </c>
      <c r="Q639" s="60">
        <v>15979.509999999998</v>
      </c>
    </row>
    <row r="640" spans="1:17" x14ac:dyDescent="0.3">
      <c r="A640" t="s">
        <v>1583</v>
      </c>
      <c r="B640" t="s">
        <v>35</v>
      </c>
      <c r="C640" t="s">
        <v>687</v>
      </c>
      <c r="D640" t="s">
        <v>688</v>
      </c>
      <c r="E640" t="s">
        <v>55</v>
      </c>
      <c r="F640" t="s">
        <v>53</v>
      </c>
      <c r="G640" s="60">
        <v>22961.175000000007</v>
      </c>
      <c r="H640" s="60">
        <v>23046.888999999996</v>
      </c>
      <c r="I640" s="60">
        <v>23031.229000000007</v>
      </c>
      <c r="J640" s="60">
        <v>23014.587000000007</v>
      </c>
      <c r="K640" s="60">
        <v>23113.361000000008</v>
      </c>
      <c r="L640" s="60">
        <v>23118.744000000002</v>
      </c>
      <c r="M640" s="60">
        <v>23110.063999999998</v>
      </c>
      <c r="N640" s="60">
        <v>23166.720999999998</v>
      </c>
      <c r="O640" s="60">
        <v>23109.153999999995</v>
      </c>
      <c r="P640" s="60">
        <v>23084.216000000004</v>
      </c>
      <c r="Q640" s="60">
        <v>23102.786</v>
      </c>
    </row>
    <row r="641" spans="1:17" x14ac:dyDescent="0.3">
      <c r="A641" t="s">
        <v>1584</v>
      </c>
      <c r="B641" t="s">
        <v>36</v>
      </c>
      <c r="C641" t="s">
        <v>687</v>
      </c>
      <c r="D641" t="s">
        <v>688</v>
      </c>
      <c r="E641" t="s">
        <v>55</v>
      </c>
      <c r="F641" t="s">
        <v>54</v>
      </c>
      <c r="G641" s="60">
        <v>24095.013999999999</v>
      </c>
      <c r="H641" s="60">
        <v>24216.080000000005</v>
      </c>
      <c r="I641" s="60">
        <v>24314.149000000009</v>
      </c>
      <c r="J641" s="60">
        <v>24420.423000000003</v>
      </c>
      <c r="K641" s="60">
        <v>24533.320999999996</v>
      </c>
      <c r="L641" s="60">
        <v>24650.469999999998</v>
      </c>
      <c r="M641" s="60">
        <v>24780.885999999999</v>
      </c>
      <c r="N641" s="60">
        <v>24863.414000000001</v>
      </c>
      <c r="O641" s="60">
        <v>24879.635000000002</v>
      </c>
      <c r="P641" s="60">
        <v>24951.237000000001</v>
      </c>
      <c r="Q641" s="60">
        <v>25018.131999999998</v>
      </c>
    </row>
    <row r="642" spans="1:17" x14ac:dyDescent="0.3">
      <c r="A642" t="s">
        <v>1585</v>
      </c>
      <c r="B642" t="s">
        <v>123</v>
      </c>
      <c r="C642" t="s">
        <v>689</v>
      </c>
      <c r="D642" t="s">
        <v>690</v>
      </c>
      <c r="E642" t="s">
        <v>126</v>
      </c>
      <c r="F642" t="s">
        <v>53</v>
      </c>
      <c r="G642" s="60">
        <v>12876.766000000001</v>
      </c>
      <c r="H642" s="60">
        <v>12836.084000000001</v>
      </c>
      <c r="I642" s="60">
        <v>12820.452000000001</v>
      </c>
      <c r="J642" s="60">
        <v>12776.61</v>
      </c>
      <c r="K642" s="60">
        <v>12718.611000000001</v>
      </c>
      <c r="L642" s="60">
        <v>12816.554</v>
      </c>
      <c r="M642" s="60">
        <v>12877.751</v>
      </c>
      <c r="N642" s="60">
        <v>12897.93</v>
      </c>
      <c r="O642" s="60">
        <v>12949.956000000002</v>
      </c>
      <c r="P642" s="60">
        <v>13012.268999999998</v>
      </c>
      <c r="Q642" s="60">
        <v>13065.632000000003</v>
      </c>
    </row>
    <row r="643" spans="1:17" x14ac:dyDescent="0.3">
      <c r="A643" t="s">
        <v>1586</v>
      </c>
      <c r="B643" t="s">
        <v>124</v>
      </c>
      <c r="C643" t="s">
        <v>689</v>
      </c>
      <c r="D643" t="s">
        <v>690</v>
      </c>
      <c r="E643" t="s">
        <v>126</v>
      </c>
      <c r="F643" t="s">
        <v>54</v>
      </c>
      <c r="G643" s="60">
        <v>13218.206</v>
      </c>
      <c r="H643" s="60">
        <v>13133.641000000001</v>
      </c>
      <c r="I643" s="60">
        <v>13019.755000000001</v>
      </c>
      <c r="J643" s="60">
        <v>13032.969000000001</v>
      </c>
      <c r="K643" s="60">
        <v>13047.254999999999</v>
      </c>
      <c r="L643" s="60">
        <v>13010.788</v>
      </c>
      <c r="M643" s="60">
        <v>13022.425000000001</v>
      </c>
      <c r="N643" s="60">
        <v>13063.556999999999</v>
      </c>
      <c r="O643" s="60">
        <v>13096.898000000001</v>
      </c>
      <c r="P643" s="60">
        <v>13116.919999999998</v>
      </c>
      <c r="Q643" s="60">
        <v>13123.746000000001</v>
      </c>
    </row>
    <row r="644" spans="1:17" x14ac:dyDescent="0.3">
      <c r="A644" t="s">
        <v>1587</v>
      </c>
      <c r="B644" t="s">
        <v>35</v>
      </c>
      <c r="C644" t="s">
        <v>689</v>
      </c>
      <c r="D644" t="s">
        <v>690</v>
      </c>
      <c r="E644" t="s">
        <v>55</v>
      </c>
      <c r="F644" t="s">
        <v>53</v>
      </c>
      <c r="G644" s="60">
        <v>17906.561999999994</v>
      </c>
      <c r="H644" s="60">
        <v>18053.686999999998</v>
      </c>
      <c r="I644" s="60">
        <v>18174.442999999999</v>
      </c>
      <c r="J644" s="60">
        <v>18328.220999999998</v>
      </c>
      <c r="K644" s="60">
        <v>18491.682000000001</v>
      </c>
      <c r="L644" s="60">
        <v>18604.657000000003</v>
      </c>
      <c r="M644" s="60">
        <v>18740.207000000002</v>
      </c>
      <c r="N644" s="60">
        <v>18886.999000000003</v>
      </c>
      <c r="O644" s="60">
        <v>18994.37</v>
      </c>
      <c r="P644" s="60">
        <v>19121.144000000004</v>
      </c>
      <c r="Q644" s="60">
        <v>19214.857</v>
      </c>
    </row>
    <row r="645" spans="1:17" x14ac:dyDescent="0.3">
      <c r="A645" t="s">
        <v>1588</v>
      </c>
      <c r="B645" t="s">
        <v>36</v>
      </c>
      <c r="C645" t="s">
        <v>689</v>
      </c>
      <c r="D645" t="s">
        <v>690</v>
      </c>
      <c r="E645" t="s">
        <v>55</v>
      </c>
      <c r="F645" t="s">
        <v>54</v>
      </c>
      <c r="G645" s="60">
        <v>19295.146000000001</v>
      </c>
      <c r="H645" s="60">
        <v>19500.334999999995</v>
      </c>
      <c r="I645" s="60">
        <v>19738.227000000003</v>
      </c>
      <c r="J645" s="60">
        <v>19871.090999999997</v>
      </c>
      <c r="K645" s="60">
        <v>20050.797999999999</v>
      </c>
      <c r="L645" s="60">
        <v>20281.654999999995</v>
      </c>
      <c r="M645" s="60">
        <v>20533.127</v>
      </c>
      <c r="N645" s="60">
        <v>20682.746999999992</v>
      </c>
      <c r="O645" s="60">
        <v>20840.597000000002</v>
      </c>
      <c r="P645" s="60">
        <v>20989.435000000001</v>
      </c>
      <c r="Q645" s="60">
        <v>21133.766999999996</v>
      </c>
    </row>
    <row r="646" spans="1:17" x14ac:dyDescent="0.3">
      <c r="A646" t="s">
        <v>1589</v>
      </c>
      <c r="B646" t="s">
        <v>123</v>
      </c>
      <c r="C646" t="s">
        <v>691</v>
      </c>
      <c r="D646" t="s">
        <v>692</v>
      </c>
      <c r="E646" t="s">
        <v>126</v>
      </c>
      <c r="F646" t="s">
        <v>53</v>
      </c>
      <c r="G646" s="60">
        <v>19699.464000000004</v>
      </c>
      <c r="H646" s="60">
        <v>19684.196000000004</v>
      </c>
      <c r="I646" s="60">
        <v>19623.865999999998</v>
      </c>
      <c r="J646" s="60">
        <v>19627.855000000003</v>
      </c>
      <c r="K646" s="60">
        <v>19757.906999999999</v>
      </c>
      <c r="L646" s="60">
        <v>19886.907999999996</v>
      </c>
      <c r="M646" s="60">
        <v>19994.862000000001</v>
      </c>
      <c r="N646" s="60">
        <v>20177.738000000001</v>
      </c>
      <c r="O646" s="60">
        <v>20330.069000000003</v>
      </c>
      <c r="P646" s="60">
        <v>20476.519999999997</v>
      </c>
      <c r="Q646" s="60">
        <v>20618.551000000003</v>
      </c>
    </row>
    <row r="647" spans="1:17" x14ac:dyDescent="0.3">
      <c r="A647" t="s">
        <v>1590</v>
      </c>
      <c r="B647" t="s">
        <v>124</v>
      </c>
      <c r="C647" t="s">
        <v>691</v>
      </c>
      <c r="D647" t="s">
        <v>692</v>
      </c>
      <c r="E647" t="s">
        <v>126</v>
      </c>
      <c r="F647" t="s">
        <v>54</v>
      </c>
      <c r="G647" s="60">
        <v>19958.326000000005</v>
      </c>
      <c r="H647" s="60">
        <v>19903.133999999998</v>
      </c>
      <c r="I647" s="60">
        <v>19825.845000000001</v>
      </c>
      <c r="J647" s="60">
        <v>19770.994000000006</v>
      </c>
      <c r="K647" s="60">
        <v>19673.302000000003</v>
      </c>
      <c r="L647" s="60">
        <v>19699.098000000002</v>
      </c>
      <c r="M647" s="60">
        <v>19752.357999999997</v>
      </c>
      <c r="N647" s="60">
        <v>19878.028000000006</v>
      </c>
      <c r="O647" s="60">
        <v>19939.458999999999</v>
      </c>
      <c r="P647" s="60">
        <v>20015.481</v>
      </c>
      <c r="Q647" s="60">
        <v>20110.635000000002</v>
      </c>
    </row>
    <row r="648" spans="1:17" x14ac:dyDescent="0.3">
      <c r="A648" t="s">
        <v>1591</v>
      </c>
      <c r="B648" t="s">
        <v>35</v>
      </c>
      <c r="C648" t="s">
        <v>691</v>
      </c>
      <c r="D648" t="s">
        <v>692</v>
      </c>
      <c r="E648" t="s">
        <v>55</v>
      </c>
      <c r="F648" t="s">
        <v>53</v>
      </c>
      <c r="G648" s="60">
        <v>30371.273000000001</v>
      </c>
      <c r="H648" s="60">
        <v>30698.13</v>
      </c>
      <c r="I648" s="60">
        <v>31010.487999999994</v>
      </c>
      <c r="J648" s="60">
        <v>31291.056000000004</v>
      </c>
      <c r="K648" s="60">
        <v>31522.556</v>
      </c>
      <c r="L648" s="60">
        <v>31738.902000000002</v>
      </c>
      <c r="M648" s="60">
        <v>31969.918000000001</v>
      </c>
      <c r="N648" s="60">
        <v>32202.781000000003</v>
      </c>
      <c r="O648" s="60">
        <v>32455.804</v>
      </c>
      <c r="P648" s="60">
        <v>32720.053999999996</v>
      </c>
      <c r="Q648" s="60">
        <v>32982.861999999994</v>
      </c>
    </row>
    <row r="649" spans="1:17" x14ac:dyDescent="0.3">
      <c r="A649" t="s">
        <v>1592</v>
      </c>
      <c r="B649" t="s">
        <v>36</v>
      </c>
      <c r="C649" t="s">
        <v>691</v>
      </c>
      <c r="D649" t="s">
        <v>692</v>
      </c>
      <c r="E649" t="s">
        <v>55</v>
      </c>
      <c r="F649" t="s">
        <v>54</v>
      </c>
      <c r="G649" s="60">
        <v>30705.601999999995</v>
      </c>
      <c r="H649" s="60">
        <v>31035.925999999992</v>
      </c>
      <c r="I649" s="60">
        <v>31382.089</v>
      </c>
      <c r="J649" s="60">
        <v>31786.111999999997</v>
      </c>
      <c r="K649" s="60">
        <v>32138.228000000003</v>
      </c>
      <c r="L649" s="60">
        <v>32474.194</v>
      </c>
      <c r="M649" s="60">
        <v>32773.678999999989</v>
      </c>
      <c r="N649" s="60">
        <v>33039.589000000007</v>
      </c>
      <c r="O649" s="60">
        <v>33331.644</v>
      </c>
      <c r="P649" s="60">
        <v>33642.567000000003</v>
      </c>
      <c r="Q649" s="60">
        <v>33889.097000000002</v>
      </c>
    </row>
    <row r="650" spans="1:17" x14ac:dyDescent="0.3">
      <c r="A650" t="s">
        <v>1593</v>
      </c>
      <c r="B650" t="s">
        <v>123</v>
      </c>
      <c r="C650" t="s">
        <v>693</v>
      </c>
      <c r="D650" t="s">
        <v>694</v>
      </c>
      <c r="E650" t="s">
        <v>126</v>
      </c>
      <c r="F650" t="s">
        <v>53</v>
      </c>
      <c r="G650" s="60">
        <v>13272.419000000004</v>
      </c>
      <c r="H650" s="60">
        <v>13271.115</v>
      </c>
      <c r="I650" s="60">
        <v>13326.104000000001</v>
      </c>
      <c r="J650" s="60">
        <v>13416.606999999996</v>
      </c>
      <c r="K650" s="60">
        <v>13380.766</v>
      </c>
      <c r="L650" s="60">
        <v>13475.940999999999</v>
      </c>
      <c r="M650" s="60">
        <v>13576.852000000003</v>
      </c>
      <c r="N650" s="60">
        <v>13718.210999999999</v>
      </c>
      <c r="O650" s="60">
        <v>13854.191000000003</v>
      </c>
      <c r="P650" s="60">
        <v>13918.367</v>
      </c>
      <c r="Q650" s="60">
        <v>13986.257999999998</v>
      </c>
    </row>
    <row r="651" spans="1:17" x14ac:dyDescent="0.3">
      <c r="A651" t="s">
        <v>1594</v>
      </c>
      <c r="B651" t="s">
        <v>124</v>
      </c>
      <c r="C651" t="s">
        <v>693</v>
      </c>
      <c r="D651" t="s">
        <v>694</v>
      </c>
      <c r="E651" t="s">
        <v>126</v>
      </c>
      <c r="F651" t="s">
        <v>54</v>
      </c>
      <c r="G651" s="60">
        <v>13668.998000000001</v>
      </c>
      <c r="H651" s="60">
        <v>13559.553999999996</v>
      </c>
      <c r="I651" s="60">
        <v>13558.916999999999</v>
      </c>
      <c r="J651" s="60">
        <v>13494.527000000002</v>
      </c>
      <c r="K651" s="60">
        <v>13482.037</v>
      </c>
      <c r="L651" s="60">
        <v>13544.140999999998</v>
      </c>
      <c r="M651" s="60">
        <v>13577.625</v>
      </c>
      <c r="N651" s="60">
        <v>13636.167000000001</v>
      </c>
      <c r="O651" s="60">
        <v>13650.216999999999</v>
      </c>
      <c r="P651" s="60">
        <v>13702.883</v>
      </c>
      <c r="Q651" s="60">
        <v>13743.322000000002</v>
      </c>
    </row>
    <row r="652" spans="1:17" x14ac:dyDescent="0.3">
      <c r="A652" t="s">
        <v>1595</v>
      </c>
      <c r="B652" t="s">
        <v>35</v>
      </c>
      <c r="C652" t="s">
        <v>693</v>
      </c>
      <c r="D652" t="s">
        <v>694</v>
      </c>
      <c r="E652" t="s">
        <v>55</v>
      </c>
      <c r="F652" t="s">
        <v>53</v>
      </c>
      <c r="G652" s="60">
        <v>19258.604000000003</v>
      </c>
      <c r="H652" s="60">
        <v>19355.348999999998</v>
      </c>
      <c r="I652" s="60">
        <v>19421.470999999994</v>
      </c>
      <c r="J652" s="60">
        <v>19549.108</v>
      </c>
      <c r="K652" s="60">
        <v>19738.901000000002</v>
      </c>
      <c r="L652" s="60">
        <v>19870.058000000005</v>
      </c>
      <c r="M652" s="60">
        <v>20003.762000000002</v>
      </c>
      <c r="N652" s="60">
        <v>20139.133000000002</v>
      </c>
      <c r="O652" s="60">
        <v>20261.050000000003</v>
      </c>
      <c r="P652" s="60">
        <v>20443.885999999995</v>
      </c>
      <c r="Q652" s="60">
        <v>20559.838</v>
      </c>
    </row>
    <row r="653" spans="1:17" x14ac:dyDescent="0.3">
      <c r="A653" t="s">
        <v>1596</v>
      </c>
      <c r="B653" t="s">
        <v>36</v>
      </c>
      <c r="C653" t="s">
        <v>693</v>
      </c>
      <c r="D653" t="s">
        <v>694</v>
      </c>
      <c r="E653" t="s">
        <v>55</v>
      </c>
      <c r="F653" t="s">
        <v>54</v>
      </c>
      <c r="G653" s="60">
        <v>20844.356000000003</v>
      </c>
      <c r="H653" s="60">
        <v>21061.904999999999</v>
      </c>
      <c r="I653" s="60">
        <v>21230.315999999999</v>
      </c>
      <c r="J653" s="60">
        <v>21500.967999999993</v>
      </c>
      <c r="K653" s="60">
        <v>21759.066000000003</v>
      </c>
      <c r="L653" s="60">
        <v>21939.249000000003</v>
      </c>
      <c r="M653" s="60">
        <v>22103.500000000004</v>
      </c>
      <c r="N653" s="60">
        <v>22318.409</v>
      </c>
      <c r="O653" s="60">
        <v>22519.454000000002</v>
      </c>
      <c r="P653" s="60">
        <v>22701.287000000004</v>
      </c>
      <c r="Q653" s="60">
        <v>22861.810999999994</v>
      </c>
    </row>
    <row r="654" spans="1:17" x14ac:dyDescent="0.3">
      <c r="A654" t="s">
        <v>1597</v>
      </c>
      <c r="B654" t="s">
        <v>123</v>
      </c>
      <c r="C654" t="s">
        <v>695</v>
      </c>
      <c r="D654" t="s">
        <v>696</v>
      </c>
      <c r="E654" t="s">
        <v>126</v>
      </c>
      <c r="F654" t="s">
        <v>53</v>
      </c>
      <c r="G654" s="60">
        <v>16310.666999999999</v>
      </c>
      <c r="H654" s="60">
        <v>16210.423999999999</v>
      </c>
      <c r="I654" s="60">
        <v>16214.536999999998</v>
      </c>
      <c r="J654" s="60">
        <v>16272.001000000002</v>
      </c>
      <c r="K654" s="60">
        <v>16396.671999999999</v>
      </c>
      <c r="L654" s="60">
        <v>16491.576000000001</v>
      </c>
      <c r="M654" s="60">
        <v>16608.085999999999</v>
      </c>
      <c r="N654" s="60">
        <v>16717.318999999996</v>
      </c>
      <c r="O654" s="60">
        <v>16848.306</v>
      </c>
      <c r="P654" s="60">
        <v>16958.743000000002</v>
      </c>
      <c r="Q654" s="60">
        <v>17037.572999999997</v>
      </c>
    </row>
    <row r="655" spans="1:17" x14ac:dyDescent="0.3">
      <c r="A655" t="s">
        <v>1598</v>
      </c>
      <c r="B655" t="s">
        <v>124</v>
      </c>
      <c r="C655" t="s">
        <v>695</v>
      </c>
      <c r="D655" t="s">
        <v>696</v>
      </c>
      <c r="E655" t="s">
        <v>126</v>
      </c>
      <c r="F655" t="s">
        <v>54</v>
      </c>
      <c r="G655" s="60">
        <v>16549.701000000005</v>
      </c>
      <c r="H655" s="60">
        <v>16477.278999999999</v>
      </c>
      <c r="I655" s="60">
        <v>16406.877</v>
      </c>
      <c r="J655" s="60">
        <v>16395.968000000001</v>
      </c>
      <c r="K655" s="60">
        <v>16372.253000000001</v>
      </c>
      <c r="L655" s="60">
        <v>16418.774999999998</v>
      </c>
      <c r="M655" s="60">
        <v>16460.378000000001</v>
      </c>
      <c r="N655" s="60">
        <v>16512.32</v>
      </c>
      <c r="O655" s="60">
        <v>16638.848999999998</v>
      </c>
      <c r="P655" s="60">
        <v>16684.424000000003</v>
      </c>
      <c r="Q655" s="60">
        <v>16746.555</v>
      </c>
    </row>
    <row r="656" spans="1:17" x14ac:dyDescent="0.3">
      <c r="A656" t="s">
        <v>1599</v>
      </c>
      <c r="B656" t="s">
        <v>35</v>
      </c>
      <c r="C656" t="s">
        <v>695</v>
      </c>
      <c r="D656" t="s">
        <v>696</v>
      </c>
      <c r="E656" t="s">
        <v>55</v>
      </c>
      <c r="F656" t="s">
        <v>53</v>
      </c>
      <c r="G656" s="60">
        <v>26571.445999999996</v>
      </c>
      <c r="H656" s="60">
        <v>26803.543000000001</v>
      </c>
      <c r="I656" s="60">
        <v>27089.899000000009</v>
      </c>
      <c r="J656" s="60">
        <v>27421.705000000002</v>
      </c>
      <c r="K656" s="60">
        <v>27621.987000000005</v>
      </c>
      <c r="L656" s="60">
        <v>27830.114999999998</v>
      </c>
      <c r="M656" s="60">
        <v>28093.863999999998</v>
      </c>
      <c r="N656" s="60">
        <v>28375.665000000001</v>
      </c>
      <c r="O656" s="60">
        <v>28594.747000000007</v>
      </c>
      <c r="P656" s="60">
        <v>28846.957000000006</v>
      </c>
      <c r="Q656" s="60">
        <v>29033.502999999997</v>
      </c>
    </row>
    <row r="657" spans="1:17" x14ac:dyDescent="0.3">
      <c r="A657" t="s">
        <v>1600</v>
      </c>
      <c r="B657" t="s">
        <v>36</v>
      </c>
      <c r="C657" t="s">
        <v>695</v>
      </c>
      <c r="D657" t="s">
        <v>696</v>
      </c>
      <c r="E657" t="s">
        <v>55</v>
      </c>
      <c r="F657" t="s">
        <v>54</v>
      </c>
      <c r="G657" s="60">
        <v>27002.324999999997</v>
      </c>
      <c r="H657" s="60">
        <v>27288.949000000004</v>
      </c>
      <c r="I657" s="60">
        <v>27605.460000000003</v>
      </c>
      <c r="J657" s="60">
        <v>27948.893999999997</v>
      </c>
      <c r="K657" s="60">
        <v>28284.655999999995</v>
      </c>
      <c r="L657" s="60">
        <v>28563.350000000002</v>
      </c>
      <c r="M657" s="60">
        <v>28851.241999999987</v>
      </c>
      <c r="N657" s="60">
        <v>29171.162</v>
      </c>
      <c r="O657" s="60">
        <v>29395.058000000001</v>
      </c>
      <c r="P657" s="60">
        <v>29664.942999999999</v>
      </c>
      <c r="Q657" s="60">
        <v>29903.382000000005</v>
      </c>
    </row>
    <row r="658" spans="1:17" x14ac:dyDescent="0.3">
      <c r="A658" t="s">
        <v>1601</v>
      </c>
      <c r="B658" t="s">
        <v>123</v>
      </c>
      <c r="C658" t="s">
        <v>697</v>
      </c>
      <c r="D658" t="s">
        <v>698</v>
      </c>
      <c r="E658" t="s">
        <v>126</v>
      </c>
      <c r="F658" t="s">
        <v>53</v>
      </c>
      <c r="G658" s="60">
        <v>11157.915000000001</v>
      </c>
      <c r="H658" s="60">
        <v>11153.173000000001</v>
      </c>
      <c r="I658" s="60">
        <v>11128.519000000002</v>
      </c>
      <c r="J658" s="60">
        <v>11134.060000000001</v>
      </c>
      <c r="K658" s="60">
        <v>11193.344999999999</v>
      </c>
      <c r="L658" s="60">
        <v>11289.217999999999</v>
      </c>
      <c r="M658" s="60">
        <v>11376.656000000001</v>
      </c>
      <c r="N658" s="60">
        <v>11482.493999999999</v>
      </c>
      <c r="O658" s="60">
        <v>11556.066999999999</v>
      </c>
      <c r="P658" s="60">
        <v>11612.447999999999</v>
      </c>
      <c r="Q658" s="60">
        <v>11712.094999999999</v>
      </c>
    </row>
    <row r="659" spans="1:17" x14ac:dyDescent="0.3">
      <c r="A659" t="s">
        <v>1602</v>
      </c>
      <c r="B659" t="s">
        <v>124</v>
      </c>
      <c r="C659" t="s">
        <v>697</v>
      </c>
      <c r="D659" t="s">
        <v>698</v>
      </c>
      <c r="E659" t="s">
        <v>126</v>
      </c>
      <c r="F659" t="s">
        <v>54</v>
      </c>
      <c r="G659" s="60">
        <v>11396.978000000001</v>
      </c>
      <c r="H659" s="60">
        <v>11259.447</v>
      </c>
      <c r="I659" s="60">
        <v>11163.946</v>
      </c>
      <c r="J659" s="60">
        <v>11097.587000000001</v>
      </c>
      <c r="K659" s="60">
        <v>11069.516000000001</v>
      </c>
      <c r="L659" s="60">
        <v>11073.553</v>
      </c>
      <c r="M659" s="60">
        <v>11117.149000000003</v>
      </c>
      <c r="N659" s="60">
        <v>11198.992</v>
      </c>
      <c r="O659" s="60">
        <v>11234.869999999999</v>
      </c>
      <c r="P659" s="60">
        <v>11277.339</v>
      </c>
      <c r="Q659" s="60">
        <v>11337.259</v>
      </c>
    </row>
    <row r="660" spans="1:17" x14ac:dyDescent="0.3">
      <c r="A660" t="s">
        <v>1603</v>
      </c>
      <c r="B660" t="s">
        <v>35</v>
      </c>
      <c r="C660" t="s">
        <v>697</v>
      </c>
      <c r="D660" t="s">
        <v>698</v>
      </c>
      <c r="E660" t="s">
        <v>55</v>
      </c>
      <c r="F660" t="s">
        <v>53</v>
      </c>
      <c r="G660" s="60">
        <v>18108.564999999995</v>
      </c>
      <c r="H660" s="60">
        <v>18173.940999999999</v>
      </c>
      <c r="I660" s="60">
        <v>18301.820000000007</v>
      </c>
      <c r="J660" s="60">
        <v>18477.805000000004</v>
      </c>
      <c r="K660" s="60">
        <v>18600.786999999997</v>
      </c>
      <c r="L660" s="60">
        <v>18729.666000000001</v>
      </c>
      <c r="M660" s="60">
        <v>18831.697</v>
      </c>
      <c r="N660" s="60">
        <v>19013.349999999999</v>
      </c>
      <c r="O660" s="60">
        <v>19146.709999999995</v>
      </c>
      <c r="P660" s="60">
        <v>19263.434000000001</v>
      </c>
      <c r="Q660" s="60">
        <v>19374.371999999999</v>
      </c>
    </row>
    <row r="661" spans="1:17" x14ac:dyDescent="0.3">
      <c r="A661" t="s">
        <v>1604</v>
      </c>
      <c r="B661" t="s">
        <v>36</v>
      </c>
      <c r="C661" t="s">
        <v>697</v>
      </c>
      <c r="D661" t="s">
        <v>698</v>
      </c>
      <c r="E661" t="s">
        <v>55</v>
      </c>
      <c r="F661" t="s">
        <v>54</v>
      </c>
      <c r="G661" s="60">
        <v>18882.653999999999</v>
      </c>
      <c r="H661" s="60">
        <v>19078.009000000002</v>
      </c>
      <c r="I661" s="60">
        <v>19302.272000000004</v>
      </c>
      <c r="J661" s="60">
        <v>19546.306999999997</v>
      </c>
      <c r="K661" s="60">
        <v>19791.617000000002</v>
      </c>
      <c r="L661" s="60">
        <v>19957.422999999999</v>
      </c>
      <c r="M661" s="60">
        <v>20132.156000000003</v>
      </c>
      <c r="N661" s="60">
        <v>20302.114000000005</v>
      </c>
      <c r="O661" s="60">
        <v>20447.814999999999</v>
      </c>
      <c r="P661" s="60">
        <v>20648.848000000002</v>
      </c>
      <c r="Q661" s="60">
        <v>20790.361000000008</v>
      </c>
    </row>
    <row r="662" spans="1:17" x14ac:dyDescent="0.3">
      <c r="A662" t="s">
        <v>1605</v>
      </c>
      <c r="B662" t="s">
        <v>123</v>
      </c>
      <c r="C662" t="s">
        <v>699</v>
      </c>
      <c r="D662" t="s">
        <v>700</v>
      </c>
      <c r="E662" t="s">
        <v>126</v>
      </c>
      <c r="F662" t="s">
        <v>53</v>
      </c>
      <c r="G662" s="60">
        <v>14808.790999999997</v>
      </c>
      <c r="H662" s="60">
        <v>14802.782999999999</v>
      </c>
      <c r="I662" s="60">
        <v>14878.975999999997</v>
      </c>
      <c r="J662" s="60">
        <v>14953.900999999998</v>
      </c>
      <c r="K662" s="60">
        <v>15001.563</v>
      </c>
      <c r="L662" s="60">
        <v>15119.77</v>
      </c>
      <c r="M662" s="60">
        <v>15234.134999999998</v>
      </c>
      <c r="N662" s="60">
        <v>15392.079</v>
      </c>
      <c r="O662" s="60">
        <v>15534.072999999999</v>
      </c>
      <c r="P662" s="60">
        <v>15634.734</v>
      </c>
      <c r="Q662" s="60">
        <v>15787.720999999998</v>
      </c>
    </row>
    <row r="663" spans="1:17" x14ac:dyDescent="0.3">
      <c r="A663" t="s">
        <v>1606</v>
      </c>
      <c r="B663" t="s">
        <v>124</v>
      </c>
      <c r="C663" t="s">
        <v>699</v>
      </c>
      <c r="D663" t="s">
        <v>700</v>
      </c>
      <c r="E663" t="s">
        <v>126</v>
      </c>
      <c r="F663" t="s">
        <v>54</v>
      </c>
      <c r="G663" s="60">
        <v>15375.746000000001</v>
      </c>
      <c r="H663" s="60">
        <v>15342.202000000003</v>
      </c>
      <c r="I663" s="60">
        <v>15291.112999999999</v>
      </c>
      <c r="J663" s="60">
        <v>15261.274999999998</v>
      </c>
      <c r="K663" s="60">
        <v>15212.632</v>
      </c>
      <c r="L663" s="60">
        <v>15290.343000000001</v>
      </c>
      <c r="M663" s="60">
        <v>15334.521000000001</v>
      </c>
      <c r="N663" s="60">
        <v>15370.223999999998</v>
      </c>
      <c r="O663" s="60">
        <v>15425.153</v>
      </c>
      <c r="P663" s="60">
        <v>15499.332999999999</v>
      </c>
      <c r="Q663" s="60">
        <v>15607.418</v>
      </c>
    </row>
    <row r="664" spans="1:17" x14ac:dyDescent="0.3">
      <c r="A664" t="s">
        <v>1607</v>
      </c>
      <c r="B664" t="s">
        <v>35</v>
      </c>
      <c r="C664" t="s">
        <v>699</v>
      </c>
      <c r="D664" t="s">
        <v>700</v>
      </c>
      <c r="E664" t="s">
        <v>55</v>
      </c>
      <c r="F664" t="s">
        <v>53</v>
      </c>
      <c r="G664" s="60">
        <v>18417.466</v>
      </c>
      <c r="H664" s="60">
        <v>18850.744000000002</v>
      </c>
      <c r="I664" s="60">
        <v>19160.925999999999</v>
      </c>
      <c r="J664" s="60">
        <v>19489.614000000005</v>
      </c>
      <c r="K664" s="60">
        <v>19829.820000000003</v>
      </c>
      <c r="L664" s="60">
        <v>20051.895</v>
      </c>
      <c r="M664" s="60">
        <v>20350.124</v>
      </c>
      <c r="N664" s="60">
        <v>20616.361999999997</v>
      </c>
      <c r="O664" s="60">
        <v>20844.964</v>
      </c>
      <c r="P664" s="60">
        <v>21099.474000000006</v>
      </c>
      <c r="Q664" s="60">
        <v>21305.786000000004</v>
      </c>
    </row>
    <row r="665" spans="1:17" x14ac:dyDescent="0.3">
      <c r="A665" t="s">
        <v>1608</v>
      </c>
      <c r="B665" t="s">
        <v>36</v>
      </c>
      <c r="C665" t="s">
        <v>699</v>
      </c>
      <c r="D665" t="s">
        <v>700</v>
      </c>
      <c r="E665" t="s">
        <v>55</v>
      </c>
      <c r="F665" t="s">
        <v>54</v>
      </c>
      <c r="G665" s="60">
        <v>17879.689000000002</v>
      </c>
      <c r="H665" s="60">
        <v>18229.193000000003</v>
      </c>
      <c r="I665" s="60">
        <v>18632.220999999998</v>
      </c>
      <c r="J665" s="60">
        <v>19076.047000000006</v>
      </c>
      <c r="K665" s="60">
        <v>19502.621999999996</v>
      </c>
      <c r="L665" s="60">
        <v>19830.726000000002</v>
      </c>
      <c r="M665" s="60">
        <v>20183.479999999996</v>
      </c>
      <c r="N665" s="60">
        <v>20539.661</v>
      </c>
      <c r="O665" s="60">
        <v>20857.050999999996</v>
      </c>
      <c r="P665" s="60">
        <v>21184.195</v>
      </c>
      <c r="Q665" s="60">
        <v>21447.132999999994</v>
      </c>
    </row>
    <row r="666" spans="1:17" x14ac:dyDescent="0.3">
      <c r="A666" t="s">
        <v>1609</v>
      </c>
      <c r="B666" t="s">
        <v>123</v>
      </c>
      <c r="C666" t="s">
        <v>701</v>
      </c>
      <c r="D666" t="s">
        <v>702</v>
      </c>
      <c r="E666" t="s">
        <v>126</v>
      </c>
      <c r="F666" t="s">
        <v>53</v>
      </c>
      <c r="G666" s="60">
        <v>15545.390999999998</v>
      </c>
      <c r="H666" s="60">
        <v>15721.822</v>
      </c>
      <c r="I666" s="60">
        <v>15878.832999999999</v>
      </c>
      <c r="J666" s="60">
        <v>16106.452000000001</v>
      </c>
      <c r="K666" s="60">
        <v>16215.043000000001</v>
      </c>
      <c r="L666" s="60">
        <v>16384.125</v>
      </c>
      <c r="M666" s="60">
        <v>16510.394</v>
      </c>
      <c r="N666" s="60">
        <v>16681.856000000003</v>
      </c>
      <c r="O666" s="60">
        <v>16815.675999999996</v>
      </c>
      <c r="P666" s="60">
        <v>16878.151000000002</v>
      </c>
      <c r="Q666" s="60">
        <v>16988.058999999997</v>
      </c>
    </row>
    <row r="667" spans="1:17" x14ac:dyDescent="0.3">
      <c r="A667" t="s">
        <v>1610</v>
      </c>
      <c r="B667" t="s">
        <v>124</v>
      </c>
      <c r="C667" t="s">
        <v>701</v>
      </c>
      <c r="D667" t="s">
        <v>702</v>
      </c>
      <c r="E667" t="s">
        <v>126</v>
      </c>
      <c r="F667" t="s">
        <v>54</v>
      </c>
      <c r="G667" s="60">
        <v>16068.97</v>
      </c>
      <c r="H667" s="60">
        <v>16113.626999999999</v>
      </c>
      <c r="I667" s="60">
        <v>16227.996999999999</v>
      </c>
      <c r="J667" s="60">
        <v>16264.476000000001</v>
      </c>
      <c r="K667" s="60">
        <v>16317.815000000001</v>
      </c>
      <c r="L667" s="60">
        <v>16386.065000000002</v>
      </c>
      <c r="M667" s="60">
        <v>16468.039000000001</v>
      </c>
      <c r="N667" s="60">
        <v>16534.974999999999</v>
      </c>
      <c r="O667" s="60">
        <v>16610.852999999999</v>
      </c>
      <c r="P667" s="60">
        <v>16683.054</v>
      </c>
      <c r="Q667" s="60">
        <v>16727.650999999998</v>
      </c>
    </row>
    <row r="668" spans="1:17" x14ac:dyDescent="0.3">
      <c r="A668" t="s">
        <v>1611</v>
      </c>
      <c r="B668" t="s">
        <v>35</v>
      </c>
      <c r="C668" t="s">
        <v>701</v>
      </c>
      <c r="D668" t="s">
        <v>702</v>
      </c>
      <c r="E668" t="s">
        <v>55</v>
      </c>
      <c r="F668" t="s">
        <v>53</v>
      </c>
      <c r="G668" s="60">
        <v>23748.929</v>
      </c>
      <c r="H668" s="60">
        <v>23895.969000000005</v>
      </c>
      <c r="I668" s="60">
        <v>24060.148000000005</v>
      </c>
      <c r="J668" s="60">
        <v>24163.017999999996</v>
      </c>
      <c r="K668" s="60">
        <v>24383.919999999998</v>
      </c>
      <c r="L668" s="60">
        <v>24582.12</v>
      </c>
      <c r="M668" s="60">
        <v>24788.561999999998</v>
      </c>
      <c r="N668" s="60">
        <v>25033.398000000001</v>
      </c>
      <c r="O668" s="60">
        <v>25247.927000000003</v>
      </c>
      <c r="P668" s="60">
        <v>25485.916000000001</v>
      </c>
      <c r="Q668" s="60">
        <v>25659.35</v>
      </c>
    </row>
    <row r="669" spans="1:17" x14ac:dyDescent="0.3">
      <c r="A669" t="s">
        <v>1612</v>
      </c>
      <c r="B669" t="s">
        <v>36</v>
      </c>
      <c r="C669" t="s">
        <v>701</v>
      </c>
      <c r="D669" t="s">
        <v>702</v>
      </c>
      <c r="E669" t="s">
        <v>55</v>
      </c>
      <c r="F669" t="s">
        <v>54</v>
      </c>
      <c r="G669" s="60">
        <v>24794.544000000005</v>
      </c>
      <c r="H669" s="60">
        <v>24983.166000000001</v>
      </c>
      <c r="I669" s="60">
        <v>25187.865000000002</v>
      </c>
      <c r="J669" s="60">
        <v>25408.597000000002</v>
      </c>
      <c r="K669" s="60">
        <v>25641.458000000006</v>
      </c>
      <c r="L669" s="60">
        <v>25871.474000000002</v>
      </c>
      <c r="M669" s="60">
        <v>26110.552000000003</v>
      </c>
      <c r="N669" s="60">
        <v>26346.94</v>
      </c>
      <c r="O669" s="60">
        <v>26565.760000000002</v>
      </c>
      <c r="P669" s="60">
        <v>26784.773000000001</v>
      </c>
      <c r="Q669" s="60">
        <v>26974.839</v>
      </c>
    </row>
    <row r="670" spans="1:17" x14ac:dyDescent="0.3">
      <c r="A670" t="s">
        <v>1613</v>
      </c>
      <c r="B670" t="s">
        <v>123</v>
      </c>
      <c r="C670" t="s">
        <v>703</v>
      </c>
      <c r="D670" t="s">
        <v>704</v>
      </c>
      <c r="E670" t="s">
        <v>126</v>
      </c>
      <c r="F670" t="s">
        <v>53</v>
      </c>
      <c r="G670" s="60">
        <v>27342.684999999998</v>
      </c>
      <c r="H670" s="60">
        <v>27704.288000000004</v>
      </c>
      <c r="I670" s="60">
        <v>28008.128000000004</v>
      </c>
      <c r="J670" s="60">
        <v>28251.987000000001</v>
      </c>
      <c r="K670" s="60">
        <v>28482.522999999997</v>
      </c>
      <c r="L670" s="60">
        <v>28631.784</v>
      </c>
      <c r="M670" s="60">
        <v>28665.642000000007</v>
      </c>
      <c r="N670" s="60">
        <v>28728.019000000008</v>
      </c>
      <c r="O670" s="60">
        <v>28898.240999999998</v>
      </c>
      <c r="P670" s="60">
        <v>29106.211000000003</v>
      </c>
      <c r="Q670" s="60">
        <v>29351.421000000002</v>
      </c>
    </row>
    <row r="671" spans="1:17" x14ac:dyDescent="0.3">
      <c r="A671" t="s">
        <v>1614</v>
      </c>
      <c r="B671" t="s">
        <v>124</v>
      </c>
      <c r="C671" t="s">
        <v>703</v>
      </c>
      <c r="D671" t="s">
        <v>704</v>
      </c>
      <c r="E671" t="s">
        <v>126</v>
      </c>
      <c r="F671" t="s">
        <v>54</v>
      </c>
      <c r="G671" s="60">
        <v>26046.838000000007</v>
      </c>
      <c r="H671" s="60">
        <v>25943.928</v>
      </c>
      <c r="I671" s="60">
        <v>25930.296000000002</v>
      </c>
      <c r="J671" s="60">
        <v>25789.663</v>
      </c>
      <c r="K671" s="60">
        <v>25578.078999999998</v>
      </c>
      <c r="L671" s="60">
        <v>25349.091000000004</v>
      </c>
      <c r="M671" s="60">
        <v>25106.833000000002</v>
      </c>
      <c r="N671" s="60">
        <v>25024.292000000001</v>
      </c>
      <c r="O671" s="60">
        <v>25065.299000000003</v>
      </c>
      <c r="P671" s="60">
        <v>25246.327000000001</v>
      </c>
      <c r="Q671" s="60">
        <v>25432.897000000001</v>
      </c>
    </row>
    <row r="672" spans="1:17" x14ac:dyDescent="0.3">
      <c r="A672" t="s">
        <v>1615</v>
      </c>
      <c r="B672" t="s">
        <v>35</v>
      </c>
      <c r="C672" t="s">
        <v>703</v>
      </c>
      <c r="D672" t="s">
        <v>704</v>
      </c>
      <c r="E672" t="s">
        <v>55</v>
      </c>
      <c r="F672" t="s">
        <v>53</v>
      </c>
      <c r="G672" s="60">
        <v>25501.027000000009</v>
      </c>
      <c r="H672" s="60">
        <v>25591.891999999996</v>
      </c>
      <c r="I672" s="60">
        <v>25719.335999999999</v>
      </c>
      <c r="J672" s="60">
        <v>25861.207999999999</v>
      </c>
      <c r="K672" s="60">
        <v>25923.306</v>
      </c>
      <c r="L672" s="60">
        <v>26088.792000000012</v>
      </c>
      <c r="M672" s="60">
        <v>26260.802</v>
      </c>
      <c r="N672" s="60">
        <v>26432.931999999997</v>
      </c>
      <c r="O672" s="60">
        <v>26595.155999999992</v>
      </c>
      <c r="P672" s="60">
        <v>26728.541999999998</v>
      </c>
      <c r="Q672" s="60">
        <v>26978.91</v>
      </c>
    </row>
    <row r="673" spans="1:17" x14ac:dyDescent="0.3">
      <c r="A673" t="s">
        <v>1616</v>
      </c>
      <c r="B673" t="s">
        <v>36</v>
      </c>
      <c r="C673" t="s">
        <v>703</v>
      </c>
      <c r="D673" t="s">
        <v>704</v>
      </c>
      <c r="E673" t="s">
        <v>55</v>
      </c>
      <c r="F673" t="s">
        <v>54</v>
      </c>
      <c r="G673" s="60">
        <v>27595.031000000003</v>
      </c>
      <c r="H673" s="60">
        <v>27709.399000000001</v>
      </c>
      <c r="I673" s="60">
        <v>27810.061000000005</v>
      </c>
      <c r="J673" s="60">
        <v>27966.280000000002</v>
      </c>
      <c r="K673" s="60">
        <v>28160.942999999999</v>
      </c>
      <c r="L673" s="60">
        <v>28317.545999999998</v>
      </c>
      <c r="M673" s="60">
        <v>28500.995000000003</v>
      </c>
      <c r="N673" s="60">
        <v>28646.819999999996</v>
      </c>
      <c r="O673" s="60">
        <v>28794.300999999996</v>
      </c>
      <c r="P673" s="60">
        <v>28934.306</v>
      </c>
      <c r="Q673" s="60">
        <v>29031.892000000011</v>
      </c>
    </row>
    <row r="674" spans="1:17" x14ac:dyDescent="0.3">
      <c r="A674" t="s">
        <v>1617</v>
      </c>
      <c r="B674" t="s">
        <v>123</v>
      </c>
      <c r="C674" t="s">
        <v>705</v>
      </c>
      <c r="D674" t="s">
        <v>706</v>
      </c>
      <c r="E674" t="s">
        <v>126</v>
      </c>
      <c r="F674" t="s">
        <v>53</v>
      </c>
      <c r="G674" s="60">
        <v>14822.866000000004</v>
      </c>
      <c r="H674" s="60">
        <v>14777.732999999998</v>
      </c>
      <c r="I674" s="60">
        <v>14843.704000000002</v>
      </c>
      <c r="J674" s="60">
        <v>14892.468000000003</v>
      </c>
      <c r="K674" s="60">
        <v>15017.355000000001</v>
      </c>
      <c r="L674" s="60">
        <v>15159.618000000004</v>
      </c>
      <c r="M674" s="60">
        <v>15186.175999999999</v>
      </c>
      <c r="N674" s="60">
        <v>15274.791999999999</v>
      </c>
      <c r="O674" s="60">
        <v>15364.558999999999</v>
      </c>
      <c r="P674" s="60">
        <v>15436.470000000005</v>
      </c>
      <c r="Q674" s="60">
        <v>15527.732000000002</v>
      </c>
    </row>
    <row r="675" spans="1:17" x14ac:dyDescent="0.3">
      <c r="A675" t="s">
        <v>1618</v>
      </c>
      <c r="B675" t="s">
        <v>124</v>
      </c>
      <c r="C675" t="s">
        <v>705</v>
      </c>
      <c r="D675" t="s">
        <v>706</v>
      </c>
      <c r="E675" t="s">
        <v>126</v>
      </c>
      <c r="F675" t="s">
        <v>54</v>
      </c>
      <c r="G675" s="60">
        <v>15423.526999999998</v>
      </c>
      <c r="H675" s="60">
        <v>15464.046</v>
      </c>
      <c r="I675" s="60">
        <v>15454.231</v>
      </c>
      <c r="J675" s="60">
        <v>15488.024999999998</v>
      </c>
      <c r="K675" s="60">
        <v>15552.272999999999</v>
      </c>
      <c r="L675" s="60">
        <v>15626.943000000001</v>
      </c>
      <c r="M675" s="60">
        <v>15683.544999999998</v>
      </c>
      <c r="N675" s="60">
        <v>15781.109000000004</v>
      </c>
      <c r="O675" s="60">
        <v>15827.547999999999</v>
      </c>
      <c r="P675" s="60">
        <v>15867.461999999998</v>
      </c>
      <c r="Q675" s="60">
        <v>15955.236000000003</v>
      </c>
    </row>
    <row r="676" spans="1:17" x14ac:dyDescent="0.3">
      <c r="A676" t="s">
        <v>1619</v>
      </c>
      <c r="B676" t="s">
        <v>35</v>
      </c>
      <c r="C676" t="s">
        <v>705</v>
      </c>
      <c r="D676" t="s">
        <v>706</v>
      </c>
      <c r="E676" t="s">
        <v>55</v>
      </c>
      <c r="F676" t="s">
        <v>53</v>
      </c>
      <c r="G676" s="60">
        <v>19866.364000000001</v>
      </c>
      <c r="H676" s="60">
        <v>20219.936000000002</v>
      </c>
      <c r="I676" s="60">
        <v>20534.114999999994</v>
      </c>
      <c r="J676" s="60">
        <v>20863.688999999995</v>
      </c>
      <c r="K676" s="60">
        <v>21142.27</v>
      </c>
      <c r="L676" s="60">
        <v>21410.682999999997</v>
      </c>
      <c r="M676" s="60">
        <v>21760.076999999997</v>
      </c>
      <c r="N676" s="60">
        <v>22075.675999999999</v>
      </c>
      <c r="O676" s="60">
        <v>22359.519999999997</v>
      </c>
      <c r="P676" s="60">
        <v>22663.041000000005</v>
      </c>
      <c r="Q676" s="60">
        <v>22922.487999999998</v>
      </c>
    </row>
    <row r="677" spans="1:17" x14ac:dyDescent="0.3">
      <c r="A677" t="s">
        <v>1620</v>
      </c>
      <c r="B677" t="s">
        <v>36</v>
      </c>
      <c r="C677" t="s">
        <v>705</v>
      </c>
      <c r="D677" t="s">
        <v>706</v>
      </c>
      <c r="E677" t="s">
        <v>55</v>
      </c>
      <c r="F677" t="s">
        <v>54</v>
      </c>
      <c r="G677" s="60">
        <v>19644.534999999993</v>
      </c>
      <c r="H677" s="60">
        <v>19919.159999999996</v>
      </c>
      <c r="I677" s="60">
        <v>20326.918999999998</v>
      </c>
      <c r="J677" s="60">
        <v>20688.715999999997</v>
      </c>
      <c r="K677" s="60">
        <v>20987.506999999994</v>
      </c>
      <c r="L677" s="60">
        <v>21290.737000000001</v>
      </c>
      <c r="M677" s="60">
        <v>21655.992999999995</v>
      </c>
      <c r="N677" s="60">
        <v>21965.748</v>
      </c>
      <c r="O677" s="60">
        <v>22276.404000000002</v>
      </c>
      <c r="P677" s="60">
        <v>22616.260000000006</v>
      </c>
      <c r="Q677" s="60">
        <v>22918.366000000005</v>
      </c>
    </row>
    <row r="678" spans="1:17" x14ac:dyDescent="0.3">
      <c r="A678" t="s">
        <v>1621</v>
      </c>
      <c r="B678" t="s">
        <v>123</v>
      </c>
      <c r="C678" t="s">
        <v>707</v>
      </c>
      <c r="D678" t="s">
        <v>708</v>
      </c>
      <c r="E678" t="s">
        <v>126</v>
      </c>
      <c r="F678" t="s">
        <v>53</v>
      </c>
      <c r="G678" s="60">
        <v>13657.041999999999</v>
      </c>
      <c r="H678" s="60">
        <v>13651.951999999997</v>
      </c>
      <c r="I678" s="60">
        <v>13578.352000000001</v>
      </c>
      <c r="J678" s="60">
        <v>13601.737000000003</v>
      </c>
      <c r="K678" s="60">
        <v>13550.199999999995</v>
      </c>
      <c r="L678" s="60">
        <v>13614.672000000002</v>
      </c>
      <c r="M678" s="60">
        <v>13651.737000000001</v>
      </c>
      <c r="N678" s="60">
        <v>13644.420999999998</v>
      </c>
      <c r="O678" s="60">
        <v>13745.796000000002</v>
      </c>
      <c r="P678" s="60">
        <v>13793.644</v>
      </c>
      <c r="Q678" s="60">
        <v>13842.660999999995</v>
      </c>
    </row>
    <row r="679" spans="1:17" x14ac:dyDescent="0.3">
      <c r="A679" t="s">
        <v>1622</v>
      </c>
      <c r="B679" t="s">
        <v>124</v>
      </c>
      <c r="C679" t="s">
        <v>707</v>
      </c>
      <c r="D679" t="s">
        <v>708</v>
      </c>
      <c r="E679" t="s">
        <v>126</v>
      </c>
      <c r="F679" t="s">
        <v>54</v>
      </c>
      <c r="G679" s="60">
        <v>13297.445000000002</v>
      </c>
      <c r="H679" s="60">
        <v>13150.112999999999</v>
      </c>
      <c r="I679" s="60">
        <v>13073.912999999999</v>
      </c>
      <c r="J679" s="60">
        <v>13007.300999999998</v>
      </c>
      <c r="K679" s="60">
        <v>12967.722999999998</v>
      </c>
      <c r="L679" s="60">
        <v>12948.509000000002</v>
      </c>
      <c r="M679" s="60">
        <v>12992.279999999999</v>
      </c>
      <c r="N679" s="60">
        <v>13048.150000000003</v>
      </c>
      <c r="O679" s="60">
        <v>13086.04</v>
      </c>
      <c r="P679" s="60">
        <v>13048.567999999999</v>
      </c>
      <c r="Q679" s="60">
        <v>13023.45</v>
      </c>
    </row>
    <row r="680" spans="1:17" x14ac:dyDescent="0.3">
      <c r="A680" t="s">
        <v>1623</v>
      </c>
      <c r="B680" t="s">
        <v>35</v>
      </c>
      <c r="C680" t="s">
        <v>707</v>
      </c>
      <c r="D680" t="s">
        <v>708</v>
      </c>
      <c r="E680" t="s">
        <v>55</v>
      </c>
      <c r="F680" t="s">
        <v>53</v>
      </c>
      <c r="G680" s="60">
        <v>22056.305999999997</v>
      </c>
      <c r="H680" s="60">
        <v>21987.427000000003</v>
      </c>
      <c r="I680" s="60">
        <v>22013.568999999996</v>
      </c>
      <c r="J680" s="60">
        <v>21968.727999999999</v>
      </c>
      <c r="K680" s="60">
        <v>21953.653999999999</v>
      </c>
      <c r="L680" s="60">
        <v>21894.463</v>
      </c>
      <c r="M680" s="60">
        <v>21902.183000000001</v>
      </c>
      <c r="N680" s="60">
        <v>21964.361999999997</v>
      </c>
      <c r="O680" s="60">
        <v>21888.373</v>
      </c>
      <c r="P680" s="60">
        <v>21877.279000000002</v>
      </c>
      <c r="Q680" s="60">
        <v>21838.135000000002</v>
      </c>
    </row>
    <row r="681" spans="1:17" x14ac:dyDescent="0.3">
      <c r="A681" t="s">
        <v>1624</v>
      </c>
      <c r="B681" t="s">
        <v>36</v>
      </c>
      <c r="C681" t="s">
        <v>707</v>
      </c>
      <c r="D681" t="s">
        <v>708</v>
      </c>
      <c r="E681" t="s">
        <v>55</v>
      </c>
      <c r="F681" t="s">
        <v>54</v>
      </c>
      <c r="G681" s="60">
        <v>22762.75</v>
      </c>
      <c r="H681" s="60">
        <v>22836.567999999999</v>
      </c>
      <c r="I681" s="60">
        <v>22825.499</v>
      </c>
      <c r="J681" s="60">
        <v>22870.573</v>
      </c>
      <c r="K681" s="60">
        <v>22905.935000000009</v>
      </c>
      <c r="L681" s="60">
        <v>22941.913999999997</v>
      </c>
      <c r="M681" s="60">
        <v>22927.487000000005</v>
      </c>
      <c r="N681" s="60">
        <v>22921.349000000002</v>
      </c>
      <c r="O681" s="60">
        <v>22868.955999999995</v>
      </c>
      <c r="P681" s="60">
        <v>22852.298000000006</v>
      </c>
      <c r="Q681" s="60">
        <v>22784.512999999995</v>
      </c>
    </row>
    <row r="682" spans="1:17" x14ac:dyDescent="0.3">
      <c r="A682" t="s">
        <v>1625</v>
      </c>
      <c r="B682" t="s">
        <v>123</v>
      </c>
      <c r="C682" t="s">
        <v>709</v>
      </c>
      <c r="D682" t="s">
        <v>710</v>
      </c>
      <c r="E682" t="s">
        <v>126</v>
      </c>
      <c r="F682" t="s">
        <v>53</v>
      </c>
      <c r="G682" s="60">
        <v>14927.093999999999</v>
      </c>
      <c r="H682" s="60">
        <v>14974.293</v>
      </c>
      <c r="I682" s="60">
        <v>15025.637000000001</v>
      </c>
      <c r="J682" s="60">
        <v>15126.364000000001</v>
      </c>
      <c r="K682" s="60">
        <v>15182.763000000001</v>
      </c>
      <c r="L682" s="60">
        <v>15288.013000000001</v>
      </c>
      <c r="M682" s="60">
        <v>15368.934999999999</v>
      </c>
      <c r="N682" s="60">
        <v>15411.370999999999</v>
      </c>
      <c r="O682" s="60">
        <v>15460.948000000004</v>
      </c>
      <c r="P682" s="60">
        <v>15510.480000000003</v>
      </c>
      <c r="Q682" s="60">
        <v>15583.128000000001</v>
      </c>
    </row>
    <row r="683" spans="1:17" x14ac:dyDescent="0.3">
      <c r="A683" t="s">
        <v>1626</v>
      </c>
      <c r="B683" t="s">
        <v>124</v>
      </c>
      <c r="C683" t="s">
        <v>709</v>
      </c>
      <c r="D683" t="s">
        <v>710</v>
      </c>
      <c r="E683" t="s">
        <v>126</v>
      </c>
      <c r="F683" t="s">
        <v>54</v>
      </c>
      <c r="G683" s="60">
        <v>14980.286</v>
      </c>
      <c r="H683" s="60">
        <v>14966.236000000003</v>
      </c>
      <c r="I683" s="60">
        <v>14945.652999999998</v>
      </c>
      <c r="J683" s="60">
        <v>14874.516999999998</v>
      </c>
      <c r="K683" s="60">
        <v>14917.178999999998</v>
      </c>
      <c r="L683" s="60">
        <v>14999.691999999999</v>
      </c>
      <c r="M683" s="60">
        <v>15060.482000000004</v>
      </c>
      <c r="N683" s="60">
        <v>15113.414999999997</v>
      </c>
      <c r="O683" s="60">
        <v>15170.717000000002</v>
      </c>
      <c r="P683" s="60">
        <v>15234.635</v>
      </c>
      <c r="Q683" s="60">
        <v>15238.426000000001</v>
      </c>
    </row>
    <row r="684" spans="1:17" x14ac:dyDescent="0.3">
      <c r="A684" t="s">
        <v>1627</v>
      </c>
      <c r="B684" t="s">
        <v>35</v>
      </c>
      <c r="C684" t="s">
        <v>709</v>
      </c>
      <c r="D684" t="s">
        <v>710</v>
      </c>
      <c r="E684" t="s">
        <v>55</v>
      </c>
      <c r="F684" t="s">
        <v>53</v>
      </c>
      <c r="G684" s="60">
        <v>20012.556</v>
      </c>
      <c r="H684" s="60">
        <v>20230.976000000002</v>
      </c>
      <c r="I684" s="60">
        <v>20383.354000000003</v>
      </c>
      <c r="J684" s="60">
        <v>20606.452999999994</v>
      </c>
      <c r="K684" s="60">
        <v>20805.054</v>
      </c>
      <c r="L684" s="60">
        <v>21008.010000000002</v>
      </c>
      <c r="M684" s="60">
        <v>21227.271000000004</v>
      </c>
      <c r="N684" s="60">
        <v>21446.794000000005</v>
      </c>
      <c r="O684" s="60">
        <v>21682.992000000002</v>
      </c>
      <c r="P684" s="60">
        <v>21919.254999999997</v>
      </c>
      <c r="Q684" s="60">
        <v>22097.906999999996</v>
      </c>
    </row>
    <row r="685" spans="1:17" x14ac:dyDescent="0.3">
      <c r="A685" t="s">
        <v>1628</v>
      </c>
      <c r="B685" t="s">
        <v>36</v>
      </c>
      <c r="C685" t="s">
        <v>709</v>
      </c>
      <c r="D685" t="s">
        <v>710</v>
      </c>
      <c r="E685" t="s">
        <v>55</v>
      </c>
      <c r="F685" t="s">
        <v>54</v>
      </c>
      <c r="G685" s="60">
        <v>20154.189999999999</v>
      </c>
      <c r="H685" s="60">
        <v>20388.226000000002</v>
      </c>
      <c r="I685" s="60">
        <v>20577.933999999997</v>
      </c>
      <c r="J685" s="60">
        <v>20853.239000000005</v>
      </c>
      <c r="K685" s="60">
        <v>21075.331000000002</v>
      </c>
      <c r="L685" s="60">
        <v>21317.645999999997</v>
      </c>
      <c r="M685" s="60">
        <v>21548.339</v>
      </c>
      <c r="N685" s="60">
        <v>21798.924999999996</v>
      </c>
      <c r="O685" s="60">
        <v>22069.289000000001</v>
      </c>
      <c r="P685" s="60">
        <v>22295.056999999997</v>
      </c>
      <c r="Q685" s="60">
        <v>22501.431999999997</v>
      </c>
    </row>
    <row r="686" spans="1:17" x14ac:dyDescent="0.3">
      <c r="A686" t="s">
        <v>1629</v>
      </c>
      <c r="B686" t="s">
        <v>123</v>
      </c>
      <c r="C686" t="s">
        <v>711</v>
      </c>
      <c r="D686" t="s">
        <v>712</v>
      </c>
      <c r="E686" t="s">
        <v>126</v>
      </c>
      <c r="F686" t="s">
        <v>53</v>
      </c>
      <c r="G686" s="60">
        <v>21837.797999999992</v>
      </c>
      <c r="H686" s="60">
        <v>21889.297999999999</v>
      </c>
      <c r="I686" s="60">
        <v>21943.314999999995</v>
      </c>
      <c r="J686" s="60">
        <v>22095.947000000004</v>
      </c>
      <c r="K686" s="60">
        <v>22221.683000000001</v>
      </c>
      <c r="L686" s="60">
        <v>22447.029000000002</v>
      </c>
      <c r="M686" s="60">
        <v>22646.495000000003</v>
      </c>
      <c r="N686" s="60">
        <v>22789.528999999995</v>
      </c>
      <c r="O686" s="60">
        <v>22918.278000000002</v>
      </c>
      <c r="P686" s="60">
        <v>23046.987999999998</v>
      </c>
      <c r="Q686" s="60">
        <v>23251.109000000004</v>
      </c>
    </row>
    <row r="687" spans="1:17" x14ac:dyDescent="0.3">
      <c r="A687" t="s">
        <v>1630</v>
      </c>
      <c r="B687" t="s">
        <v>124</v>
      </c>
      <c r="C687" t="s">
        <v>711</v>
      </c>
      <c r="D687" t="s">
        <v>712</v>
      </c>
      <c r="E687" t="s">
        <v>126</v>
      </c>
      <c r="F687" t="s">
        <v>54</v>
      </c>
      <c r="G687" s="60">
        <v>21295.126000000004</v>
      </c>
      <c r="H687" s="60">
        <v>21395.048999999995</v>
      </c>
      <c r="I687" s="60">
        <v>21422.004000000004</v>
      </c>
      <c r="J687" s="60">
        <v>21566.346000000005</v>
      </c>
      <c r="K687" s="60">
        <v>21593.102000000003</v>
      </c>
      <c r="L687" s="60">
        <v>21685.824999999997</v>
      </c>
      <c r="M687" s="60">
        <v>21764.382000000001</v>
      </c>
      <c r="N687" s="60">
        <v>21903.360000000004</v>
      </c>
      <c r="O687" s="60">
        <v>22024.548999999995</v>
      </c>
      <c r="P687" s="60">
        <v>22123.395000000004</v>
      </c>
      <c r="Q687" s="60">
        <v>22233.100999999999</v>
      </c>
    </row>
    <row r="688" spans="1:17" x14ac:dyDescent="0.3">
      <c r="A688" t="s">
        <v>1631</v>
      </c>
      <c r="B688" t="s">
        <v>35</v>
      </c>
      <c r="C688" t="s">
        <v>711</v>
      </c>
      <c r="D688" t="s">
        <v>712</v>
      </c>
      <c r="E688" t="s">
        <v>55</v>
      </c>
      <c r="F688" t="s">
        <v>53</v>
      </c>
      <c r="G688" s="60">
        <v>31664.071000000004</v>
      </c>
      <c r="H688" s="60">
        <v>31937.85500000001</v>
      </c>
      <c r="I688" s="60">
        <v>32284.780999999999</v>
      </c>
      <c r="J688" s="60">
        <v>32555.840999999997</v>
      </c>
      <c r="K688" s="60">
        <v>32888.663</v>
      </c>
      <c r="L688" s="60">
        <v>33156.974999999999</v>
      </c>
      <c r="M688" s="60">
        <v>33443.239000000001</v>
      </c>
      <c r="N688" s="60">
        <v>33751.669000000009</v>
      </c>
      <c r="O688" s="60">
        <v>34084.152999999998</v>
      </c>
      <c r="P688" s="60">
        <v>34357.016000000003</v>
      </c>
      <c r="Q688" s="60">
        <v>34585.673999999999</v>
      </c>
    </row>
    <row r="689" spans="1:17" x14ac:dyDescent="0.3">
      <c r="A689" t="s">
        <v>1632</v>
      </c>
      <c r="B689" t="s">
        <v>36</v>
      </c>
      <c r="C689" t="s">
        <v>711</v>
      </c>
      <c r="D689" t="s">
        <v>712</v>
      </c>
      <c r="E689" t="s">
        <v>55</v>
      </c>
      <c r="F689" t="s">
        <v>54</v>
      </c>
      <c r="G689" s="60">
        <v>32334.964999999993</v>
      </c>
      <c r="H689" s="60">
        <v>32588.056</v>
      </c>
      <c r="I689" s="60">
        <v>32978.702999999994</v>
      </c>
      <c r="J689" s="60">
        <v>33249.964000000007</v>
      </c>
      <c r="K689" s="60">
        <v>33588.822000000007</v>
      </c>
      <c r="L689" s="60">
        <v>33922.083999999995</v>
      </c>
      <c r="M689" s="60">
        <v>34244.794000000002</v>
      </c>
      <c r="N689" s="60">
        <v>34614.274999999994</v>
      </c>
      <c r="O689" s="60">
        <v>34878.339999999997</v>
      </c>
      <c r="P689" s="60">
        <v>35142.061999999991</v>
      </c>
      <c r="Q689" s="60">
        <v>35461.161</v>
      </c>
    </row>
    <row r="690" spans="1:17" x14ac:dyDescent="0.3">
      <c r="A690" t="s">
        <v>1633</v>
      </c>
      <c r="B690" t="s">
        <v>123</v>
      </c>
      <c r="C690" t="s">
        <v>713</v>
      </c>
      <c r="D690" t="s">
        <v>714</v>
      </c>
      <c r="E690" t="s">
        <v>126</v>
      </c>
      <c r="F690" t="s">
        <v>53</v>
      </c>
      <c r="G690" s="60">
        <v>13106.432999999997</v>
      </c>
      <c r="H690" s="60">
        <v>13104.382</v>
      </c>
      <c r="I690" s="60">
        <v>13107.686000000002</v>
      </c>
      <c r="J690" s="60">
        <v>13116.331000000002</v>
      </c>
      <c r="K690" s="60">
        <v>13189.367000000002</v>
      </c>
      <c r="L690" s="60">
        <v>13287.776000000002</v>
      </c>
      <c r="M690" s="60">
        <v>13397.498000000003</v>
      </c>
      <c r="N690" s="60">
        <v>13502.282999999999</v>
      </c>
      <c r="O690" s="60">
        <v>13573.006999999998</v>
      </c>
      <c r="P690" s="60">
        <v>13645.238999999998</v>
      </c>
      <c r="Q690" s="60">
        <v>13739.747999999998</v>
      </c>
    </row>
    <row r="691" spans="1:17" x14ac:dyDescent="0.3">
      <c r="A691" t="s">
        <v>1634</v>
      </c>
      <c r="B691" t="s">
        <v>124</v>
      </c>
      <c r="C691" t="s">
        <v>713</v>
      </c>
      <c r="D691" t="s">
        <v>714</v>
      </c>
      <c r="E691" t="s">
        <v>126</v>
      </c>
      <c r="F691" t="s">
        <v>54</v>
      </c>
      <c r="G691" s="60">
        <v>13506.792000000001</v>
      </c>
      <c r="H691" s="60">
        <v>13388.496000000001</v>
      </c>
      <c r="I691" s="60">
        <v>13306.657999999998</v>
      </c>
      <c r="J691" s="60">
        <v>13340.266000000001</v>
      </c>
      <c r="K691" s="60">
        <v>13409.020000000002</v>
      </c>
      <c r="L691" s="60">
        <v>13487.183000000001</v>
      </c>
      <c r="M691" s="60">
        <v>13548.353999999998</v>
      </c>
      <c r="N691" s="60">
        <v>13637.122999999998</v>
      </c>
      <c r="O691" s="60">
        <v>13688.282999999999</v>
      </c>
      <c r="P691" s="60">
        <v>13702.330999999998</v>
      </c>
      <c r="Q691" s="60">
        <v>13743.228000000003</v>
      </c>
    </row>
    <row r="692" spans="1:17" x14ac:dyDescent="0.3">
      <c r="A692" t="s">
        <v>1635</v>
      </c>
      <c r="B692" t="s">
        <v>35</v>
      </c>
      <c r="C692" t="s">
        <v>713</v>
      </c>
      <c r="D692" t="s">
        <v>714</v>
      </c>
      <c r="E692" t="s">
        <v>55</v>
      </c>
      <c r="F692" t="s">
        <v>53</v>
      </c>
      <c r="G692" s="60">
        <v>23483.928000000004</v>
      </c>
      <c r="H692" s="60">
        <v>23568.302</v>
      </c>
      <c r="I692" s="60">
        <v>23702.736000000001</v>
      </c>
      <c r="J692" s="60">
        <v>23846.850000000002</v>
      </c>
      <c r="K692" s="60">
        <v>23963.104000000003</v>
      </c>
      <c r="L692" s="60">
        <v>24045.942000000006</v>
      </c>
      <c r="M692" s="60">
        <v>24271.665000000005</v>
      </c>
      <c r="N692" s="60">
        <v>24472.124</v>
      </c>
      <c r="O692" s="60">
        <v>24639.758000000002</v>
      </c>
      <c r="P692" s="60">
        <v>24829.903999999999</v>
      </c>
      <c r="Q692" s="60">
        <v>25032.483000000004</v>
      </c>
    </row>
    <row r="693" spans="1:17" x14ac:dyDescent="0.3">
      <c r="A693" t="s">
        <v>1636</v>
      </c>
      <c r="B693" t="s">
        <v>36</v>
      </c>
      <c r="C693" t="s">
        <v>713</v>
      </c>
      <c r="D693" t="s">
        <v>714</v>
      </c>
      <c r="E693" t="s">
        <v>55</v>
      </c>
      <c r="F693" t="s">
        <v>54</v>
      </c>
      <c r="G693" s="60">
        <v>24838.587999999996</v>
      </c>
      <c r="H693" s="60">
        <v>24962.751000000004</v>
      </c>
      <c r="I693" s="60">
        <v>25035.526999999995</v>
      </c>
      <c r="J693" s="60">
        <v>25153.797000000006</v>
      </c>
      <c r="K693" s="60">
        <v>25259.498000000003</v>
      </c>
      <c r="L693" s="60">
        <v>25449.567000000003</v>
      </c>
      <c r="M693" s="60">
        <v>25606.977999999996</v>
      </c>
      <c r="N693" s="60">
        <v>25774.111000000004</v>
      </c>
      <c r="O693" s="60">
        <v>25933.844000000001</v>
      </c>
      <c r="P693" s="60">
        <v>26133.405999999999</v>
      </c>
      <c r="Q693" s="60">
        <v>26276.55</v>
      </c>
    </row>
    <row r="694" spans="1:17" x14ac:dyDescent="0.3">
      <c r="A694" t="s">
        <v>1637</v>
      </c>
      <c r="B694" t="s">
        <v>123</v>
      </c>
      <c r="C694" t="s">
        <v>715</v>
      </c>
      <c r="D694" t="s">
        <v>716</v>
      </c>
      <c r="E694" t="s">
        <v>126</v>
      </c>
      <c r="F694" t="s">
        <v>53</v>
      </c>
      <c r="G694" s="60">
        <v>13480.760000000004</v>
      </c>
      <c r="H694" s="60">
        <v>13427.744999999997</v>
      </c>
      <c r="I694" s="60">
        <v>13288.805000000002</v>
      </c>
      <c r="J694" s="60">
        <v>13244.501999999999</v>
      </c>
      <c r="K694" s="60">
        <v>13294.239000000001</v>
      </c>
      <c r="L694" s="60">
        <v>13364.796000000002</v>
      </c>
      <c r="M694" s="60">
        <v>13362.529999999999</v>
      </c>
      <c r="N694" s="60">
        <v>13359.785999999998</v>
      </c>
      <c r="O694" s="60">
        <v>13431.344999999999</v>
      </c>
      <c r="P694" s="60">
        <v>13425.620999999997</v>
      </c>
      <c r="Q694" s="60">
        <v>13415.893</v>
      </c>
    </row>
    <row r="695" spans="1:17" x14ac:dyDescent="0.3">
      <c r="A695" t="s">
        <v>1638</v>
      </c>
      <c r="B695" t="s">
        <v>124</v>
      </c>
      <c r="C695" t="s">
        <v>715</v>
      </c>
      <c r="D695" t="s">
        <v>716</v>
      </c>
      <c r="E695" t="s">
        <v>126</v>
      </c>
      <c r="F695" t="s">
        <v>54</v>
      </c>
      <c r="G695" s="60">
        <v>12764.975</v>
      </c>
      <c r="H695" s="60">
        <v>12628.170000000002</v>
      </c>
      <c r="I695" s="60">
        <v>12468.599000000002</v>
      </c>
      <c r="J695" s="60">
        <v>12357.591</v>
      </c>
      <c r="K695" s="60">
        <v>12239.444000000001</v>
      </c>
      <c r="L695" s="60">
        <v>12225.872000000001</v>
      </c>
      <c r="M695" s="60">
        <v>12231.846999999998</v>
      </c>
      <c r="N695" s="60">
        <v>12252.487999999999</v>
      </c>
      <c r="O695" s="60">
        <v>12233.391</v>
      </c>
      <c r="P695" s="60">
        <v>12225.271000000004</v>
      </c>
      <c r="Q695" s="60">
        <v>12217.418999999998</v>
      </c>
    </row>
    <row r="696" spans="1:17" x14ac:dyDescent="0.3">
      <c r="A696" t="s">
        <v>1639</v>
      </c>
      <c r="B696" t="s">
        <v>35</v>
      </c>
      <c r="C696" t="s">
        <v>715</v>
      </c>
      <c r="D696" t="s">
        <v>716</v>
      </c>
      <c r="E696" t="s">
        <v>55</v>
      </c>
      <c r="F696" t="s">
        <v>53</v>
      </c>
      <c r="G696" s="60">
        <v>21310.809000000001</v>
      </c>
      <c r="H696" s="60">
        <v>21355.191999999999</v>
      </c>
      <c r="I696" s="60">
        <v>21445.124999999996</v>
      </c>
      <c r="J696" s="60">
        <v>21546.992000000002</v>
      </c>
      <c r="K696" s="60">
        <v>21573.94</v>
      </c>
      <c r="L696" s="60">
        <v>21670.053999999996</v>
      </c>
      <c r="M696" s="60">
        <v>21805.737000000001</v>
      </c>
      <c r="N696" s="60">
        <v>21941.046999999995</v>
      </c>
      <c r="O696" s="60">
        <v>22026.634999999998</v>
      </c>
      <c r="P696" s="60">
        <v>22134.757999999998</v>
      </c>
      <c r="Q696" s="60">
        <v>22213.795999999998</v>
      </c>
    </row>
    <row r="697" spans="1:17" x14ac:dyDescent="0.3">
      <c r="A697" t="s">
        <v>1640</v>
      </c>
      <c r="B697" t="s">
        <v>36</v>
      </c>
      <c r="C697" t="s">
        <v>715</v>
      </c>
      <c r="D697" t="s">
        <v>716</v>
      </c>
      <c r="E697" t="s">
        <v>55</v>
      </c>
      <c r="F697" t="s">
        <v>54</v>
      </c>
      <c r="G697" s="60">
        <v>21644.376</v>
      </c>
      <c r="H697" s="60">
        <v>21685.155000000002</v>
      </c>
      <c r="I697" s="60">
        <v>21792.616000000002</v>
      </c>
      <c r="J697" s="60">
        <v>21902.090000000004</v>
      </c>
      <c r="K697" s="60">
        <v>21938.512999999999</v>
      </c>
      <c r="L697" s="60">
        <v>21955.143999999997</v>
      </c>
      <c r="M697" s="60">
        <v>22073.166999999998</v>
      </c>
      <c r="N697" s="60">
        <v>22137.178000000004</v>
      </c>
      <c r="O697" s="60">
        <v>22162.443000000007</v>
      </c>
      <c r="P697" s="60">
        <v>22213.938999999998</v>
      </c>
      <c r="Q697" s="60">
        <v>22274.921999999995</v>
      </c>
    </row>
    <row r="698" spans="1:17" x14ac:dyDescent="0.3">
      <c r="A698" t="s">
        <v>1641</v>
      </c>
      <c r="B698" t="s">
        <v>123</v>
      </c>
      <c r="C698" t="s">
        <v>717</v>
      </c>
      <c r="D698" t="s">
        <v>718</v>
      </c>
      <c r="E698" t="s">
        <v>126</v>
      </c>
      <c r="F698" t="s">
        <v>53</v>
      </c>
      <c r="G698" s="60">
        <v>18775.511999999999</v>
      </c>
      <c r="H698" s="60">
        <v>18765.595999999998</v>
      </c>
      <c r="I698" s="60">
        <v>18735.143</v>
      </c>
      <c r="J698" s="60">
        <v>18811.386999999999</v>
      </c>
      <c r="K698" s="60">
        <v>18871.826000000001</v>
      </c>
      <c r="L698" s="60">
        <v>19040.748000000003</v>
      </c>
      <c r="M698" s="60">
        <v>19182.202999999998</v>
      </c>
      <c r="N698" s="60">
        <v>19336.966</v>
      </c>
      <c r="O698" s="60">
        <v>19478.976999999999</v>
      </c>
      <c r="P698" s="60">
        <v>19671.405999999999</v>
      </c>
      <c r="Q698" s="60">
        <v>19798.276999999998</v>
      </c>
    </row>
    <row r="699" spans="1:17" x14ac:dyDescent="0.3">
      <c r="A699" t="s">
        <v>1642</v>
      </c>
      <c r="B699" t="s">
        <v>124</v>
      </c>
      <c r="C699" t="s">
        <v>717</v>
      </c>
      <c r="D699" t="s">
        <v>718</v>
      </c>
      <c r="E699" t="s">
        <v>126</v>
      </c>
      <c r="F699" t="s">
        <v>54</v>
      </c>
      <c r="G699" s="60">
        <v>18514.568000000003</v>
      </c>
      <c r="H699" s="60">
        <v>18492.066000000003</v>
      </c>
      <c r="I699" s="60">
        <v>18432.960999999999</v>
      </c>
      <c r="J699" s="60">
        <v>18403.314999999999</v>
      </c>
      <c r="K699" s="60">
        <v>18487.012999999995</v>
      </c>
      <c r="L699" s="60">
        <v>18543.475000000002</v>
      </c>
      <c r="M699" s="60">
        <v>18587.097999999998</v>
      </c>
      <c r="N699" s="60">
        <v>18685.633999999998</v>
      </c>
      <c r="O699" s="60">
        <v>18810.263999999999</v>
      </c>
      <c r="P699" s="60">
        <v>18934.209000000006</v>
      </c>
      <c r="Q699" s="60">
        <v>19032.893999999997</v>
      </c>
    </row>
    <row r="700" spans="1:17" x14ac:dyDescent="0.3">
      <c r="A700" t="s">
        <v>1643</v>
      </c>
      <c r="B700" t="s">
        <v>35</v>
      </c>
      <c r="C700" t="s">
        <v>717</v>
      </c>
      <c r="D700" t="s">
        <v>718</v>
      </c>
      <c r="E700" t="s">
        <v>55</v>
      </c>
      <c r="F700" t="s">
        <v>53</v>
      </c>
      <c r="G700" s="60">
        <v>27369.635999999999</v>
      </c>
      <c r="H700" s="60">
        <v>27595.65</v>
      </c>
      <c r="I700" s="60">
        <v>27792.076999999997</v>
      </c>
      <c r="J700" s="60">
        <v>28100.905999999995</v>
      </c>
      <c r="K700" s="60">
        <v>28340.167999999998</v>
      </c>
      <c r="L700" s="60">
        <v>28547.044000000005</v>
      </c>
      <c r="M700" s="60">
        <v>28787.273999999998</v>
      </c>
      <c r="N700" s="60">
        <v>28977.012999999999</v>
      </c>
      <c r="O700" s="60">
        <v>29135.010000000002</v>
      </c>
      <c r="P700" s="60">
        <v>29308.317999999999</v>
      </c>
      <c r="Q700" s="60">
        <v>29519.047000000006</v>
      </c>
    </row>
    <row r="701" spans="1:17" x14ac:dyDescent="0.3">
      <c r="A701" t="s">
        <v>1644</v>
      </c>
      <c r="B701" t="s">
        <v>36</v>
      </c>
      <c r="C701" t="s">
        <v>717</v>
      </c>
      <c r="D701" t="s">
        <v>718</v>
      </c>
      <c r="E701" t="s">
        <v>55</v>
      </c>
      <c r="F701" t="s">
        <v>54</v>
      </c>
      <c r="G701" s="60">
        <v>27834.664999999997</v>
      </c>
      <c r="H701" s="60">
        <v>28040.854999999996</v>
      </c>
      <c r="I701" s="60">
        <v>28368.666000000008</v>
      </c>
      <c r="J701" s="60">
        <v>28685.805999999997</v>
      </c>
      <c r="K701" s="60">
        <v>28936.347999999998</v>
      </c>
      <c r="L701" s="60">
        <v>29201.803</v>
      </c>
      <c r="M701" s="60">
        <v>29535.489999999994</v>
      </c>
      <c r="N701" s="60">
        <v>29781.150999999998</v>
      </c>
      <c r="O701" s="60">
        <v>30024.629000000001</v>
      </c>
      <c r="P701" s="60">
        <v>30226.859000000004</v>
      </c>
      <c r="Q701" s="60">
        <v>30438.094999999998</v>
      </c>
    </row>
    <row r="702" spans="1:17" x14ac:dyDescent="0.3">
      <c r="A702" t="s">
        <v>1645</v>
      </c>
      <c r="B702" t="s">
        <v>123</v>
      </c>
      <c r="C702" t="s">
        <v>719</v>
      </c>
      <c r="D702" t="s">
        <v>720</v>
      </c>
      <c r="E702" t="s">
        <v>126</v>
      </c>
      <c r="F702" t="s">
        <v>53</v>
      </c>
      <c r="G702" s="60">
        <v>17383.764000000003</v>
      </c>
      <c r="H702" s="60">
        <v>17491.059999999998</v>
      </c>
      <c r="I702" s="60">
        <v>17560.673000000003</v>
      </c>
      <c r="J702" s="60">
        <v>17641.235000000001</v>
      </c>
      <c r="K702" s="60">
        <v>17763.555</v>
      </c>
      <c r="L702" s="60">
        <v>17850.568999999996</v>
      </c>
      <c r="M702" s="60">
        <v>18015.936000000002</v>
      </c>
      <c r="N702" s="60">
        <v>18178.108999999997</v>
      </c>
      <c r="O702" s="60">
        <v>18331.366000000002</v>
      </c>
      <c r="P702" s="60">
        <v>18481.015000000003</v>
      </c>
      <c r="Q702" s="60">
        <v>18624.604000000003</v>
      </c>
    </row>
    <row r="703" spans="1:17" x14ac:dyDescent="0.3">
      <c r="A703" t="s">
        <v>1646</v>
      </c>
      <c r="B703" t="s">
        <v>124</v>
      </c>
      <c r="C703" t="s">
        <v>719</v>
      </c>
      <c r="D703" t="s">
        <v>720</v>
      </c>
      <c r="E703" t="s">
        <v>126</v>
      </c>
      <c r="F703" t="s">
        <v>54</v>
      </c>
      <c r="G703" s="60">
        <v>17699.292999999998</v>
      </c>
      <c r="H703" s="60">
        <v>17635.305</v>
      </c>
      <c r="I703" s="60">
        <v>17570.996999999996</v>
      </c>
      <c r="J703" s="60">
        <v>17590.027999999998</v>
      </c>
      <c r="K703" s="60">
        <v>17579.527999999998</v>
      </c>
      <c r="L703" s="60">
        <v>17646.304000000004</v>
      </c>
      <c r="M703" s="60">
        <v>17727.766</v>
      </c>
      <c r="N703" s="60">
        <v>17786.281999999999</v>
      </c>
      <c r="O703" s="60">
        <v>17843.232</v>
      </c>
      <c r="P703" s="60">
        <v>17961.833999999999</v>
      </c>
      <c r="Q703" s="60">
        <v>18019.308000000001</v>
      </c>
    </row>
    <row r="704" spans="1:17" x14ac:dyDescent="0.3">
      <c r="A704" t="s">
        <v>1647</v>
      </c>
      <c r="B704" t="s">
        <v>35</v>
      </c>
      <c r="C704" t="s">
        <v>719</v>
      </c>
      <c r="D704" t="s">
        <v>720</v>
      </c>
      <c r="E704" t="s">
        <v>55</v>
      </c>
      <c r="F704" t="s">
        <v>53</v>
      </c>
      <c r="G704" s="60">
        <v>24757.293000000001</v>
      </c>
      <c r="H704" s="60">
        <v>24780.67</v>
      </c>
      <c r="I704" s="60">
        <v>24821.224999999999</v>
      </c>
      <c r="J704" s="60">
        <v>24947.199999999997</v>
      </c>
      <c r="K704" s="60">
        <v>25082.807000000001</v>
      </c>
      <c r="L704" s="60">
        <v>25163.921999999999</v>
      </c>
      <c r="M704" s="60">
        <v>25298.189000000002</v>
      </c>
      <c r="N704" s="60">
        <v>25493.885000000002</v>
      </c>
      <c r="O704" s="60">
        <v>25605.593999999997</v>
      </c>
      <c r="P704" s="60">
        <v>25740.649000000005</v>
      </c>
      <c r="Q704" s="60">
        <v>25859.74500000001</v>
      </c>
    </row>
    <row r="705" spans="1:17" x14ac:dyDescent="0.3">
      <c r="A705" t="s">
        <v>1648</v>
      </c>
      <c r="B705" t="s">
        <v>36</v>
      </c>
      <c r="C705" t="s">
        <v>719</v>
      </c>
      <c r="D705" t="s">
        <v>720</v>
      </c>
      <c r="E705" t="s">
        <v>55</v>
      </c>
      <c r="F705" t="s">
        <v>54</v>
      </c>
      <c r="G705" s="60">
        <v>26835.183000000001</v>
      </c>
      <c r="H705" s="60">
        <v>27084.511999999995</v>
      </c>
      <c r="I705" s="60">
        <v>27328.712</v>
      </c>
      <c r="J705" s="60">
        <v>27565.984</v>
      </c>
      <c r="K705" s="60">
        <v>27762.917999999994</v>
      </c>
      <c r="L705" s="60">
        <v>27956.889000000003</v>
      </c>
      <c r="M705" s="60">
        <v>28207.717999999997</v>
      </c>
      <c r="N705" s="60">
        <v>28474.584999999995</v>
      </c>
      <c r="O705" s="60">
        <v>28694.791000000005</v>
      </c>
      <c r="P705" s="60">
        <v>28947.823</v>
      </c>
      <c r="Q705" s="60">
        <v>29127.704000000002</v>
      </c>
    </row>
    <row r="706" spans="1:17" x14ac:dyDescent="0.3">
      <c r="A706" t="s">
        <v>1649</v>
      </c>
      <c r="B706" t="s">
        <v>123</v>
      </c>
      <c r="C706" t="s">
        <v>721</v>
      </c>
      <c r="D706" t="s">
        <v>722</v>
      </c>
      <c r="E706" t="s">
        <v>126</v>
      </c>
      <c r="F706" t="s">
        <v>53</v>
      </c>
      <c r="G706" s="60">
        <v>15027.93</v>
      </c>
      <c r="H706" s="60">
        <v>15043.903999999999</v>
      </c>
      <c r="I706" s="60">
        <v>15062.411000000004</v>
      </c>
      <c r="J706" s="60">
        <v>15160.910000000003</v>
      </c>
      <c r="K706" s="60">
        <v>15279.428</v>
      </c>
      <c r="L706" s="60">
        <v>15498.938</v>
      </c>
      <c r="M706" s="60">
        <v>15658.268000000002</v>
      </c>
      <c r="N706" s="60">
        <v>15793.228999999999</v>
      </c>
      <c r="O706" s="60">
        <v>15907.171</v>
      </c>
      <c r="P706" s="60">
        <v>16011.198000000004</v>
      </c>
      <c r="Q706" s="60">
        <v>16092.236999999999</v>
      </c>
    </row>
    <row r="707" spans="1:17" x14ac:dyDescent="0.3">
      <c r="A707" t="s">
        <v>1650</v>
      </c>
      <c r="B707" t="s">
        <v>124</v>
      </c>
      <c r="C707" t="s">
        <v>721</v>
      </c>
      <c r="D707" t="s">
        <v>722</v>
      </c>
      <c r="E707" t="s">
        <v>126</v>
      </c>
      <c r="F707" t="s">
        <v>54</v>
      </c>
      <c r="G707" s="60">
        <v>15483.860999999997</v>
      </c>
      <c r="H707" s="60">
        <v>15526.281999999999</v>
      </c>
      <c r="I707" s="60">
        <v>15499.179000000002</v>
      </c>
      <c r="J707" s="60">
        <v>15593.14</v>
      </c>
      <c r="K707" s="60">
        <v>15673.142999999998</v>
      </c>
      <c r="L707" s="60">
        <v>15744.216999999999</v>
      </c>
      <c r="M707" s="60">
        <v>15792.884000000002</v>
      </c>
      <c r="N707" s="60">
        <v>15877.722000000002</v>
      </c>
      <c r="O707" s="60">
        <v>15960.111999999999</v>
      </c>
      <c r="P707" s="60">
        <v>16047.710999999998</v>
      </c>
      <c r="Q707" s="60">
        <v>16024.13</v>
      </c>
    </row>
    <row r="708" spans="1:17" x14ac:dyDescent="0.3">
      <c r="A708" t="s">
        <v>1651</v>
      </c>
      <c r="B708" t="s">
        <v>35</v>
      </c>
      <c r="C708" t="s">
        <v>721</v>
      </c>
      <c r="D708" t="s">
        <v>722</v>
      </c>
      <c r="E708" t="s">
        <v>55</v>
      </c>
      <c r="F708" t="s">
        <v>53</v>
      </c>
      <c r="G708" s="60">
        <v>24908.538</v>
      </c>
      <c r="H708" s="60">
        <v>25070.325999999997</v>
      </c>
      <c r="I708" s="60">
        <v>25303.668999999998</v>
      </c>
      <c r="J708" s="60">
        <v>25449.227999999992</v>
      </c>
      <c r="K708" s="60">
        <v>25564.403000000002</v>
      </c>
      <c r="L708" s="60">
        <v>25662.600999999999</v>
      </c>
      <c r="M708" s="60">
        <v>25834.157000000007</v>
      </c>
      <c r="N708" s="60">
        <v>26052.971000000001</v>
      </c>
      <c r="O708" s="60">
        <v>26195.541000000012</v>
      </c>
      <c r="P708" s="60">
        <v>26366.635999999995</v>
      </c>
      <c r="Q708" s="60">
        <v>26494.872000000003</v>
      </c>
    </row>
    <row r="709" spans="1:17" x14ac:dyDescent="0.3">
      <c r="A709" t="s">
        <v>1652</v>
      </c>
      <c r="B709" t="s">
        <v>36</v>
      </c>
      <c r="C709" t="s">
        <v>721</v>
      </c>
      <c r="D709" t="s">
        <v>722</v>
      </c>
      <c r="E709" t="s">
        <v>55</v>
      </c>
      <c r="F709" t="s">
        <v>54</v>
      </c>
      <c r="G709" s="60">
        <v>25766.006999999998</v>
      </c>
      <c r="H709" s="60">
        <v>25972.795000000002</v>
      </c>
      <c r="I709" s="60">
        <v>26272.100000000002</v>
      </c>
      <c r="J709" s="60">
        <v>26482.072</v>
      </c>
      <c r="K709" s="60">
        <v>26689.691000000006</v>
      </c>
      <c r="L709" s="60">
        <v>26950.211999999996</v>
      </c>
      <c r="M709" s="60">
        <v>27203.73</v>
      </c>
      <c r="N709" s="60">
        <v>27417.919000000005</v>
      </c>
      <c r="O709" s="60">
        <v>27602.356999999996</v>
      </c>
      <c r="P709" s="60">
        <v>27781.556999999997</v>
      </c>
      <c r="Q709" s="60">
        <v>28015.692000000003</v>
      </c>
    </row>
    <row r="710" spans="1:17" x14ac:dyDescent="0.3">
      <c r="A710" t="s">
        <v>1653</v>
      </c>
      <c r="B710" t="s">
        <v>123</v>
      </c>
      <c r="C710" t="s">
        <v>723</v>
      </c>
      <c r="D710" t="s">
        <v>724</v>
      </c>
      <c r="E710" t="s">
        <v>126</v>
      </c>
      <c r="F710" t="s">
        <v>53</v>
      </c>
      <c r="G710" s="60">
        <v>14472.284</v>
      </c>
      <c r="H710" s="60">
        <v>14275.213</v>
      </c>
      <c r="I710" s="60">
        <v>14174.797000000002</v>
      </c>
      <c r="J710" s="60">
        <v>14098.471000000003</v>
      </c>
      <c r="K710" s="60">
        <v>14097.638999999997</v>
      </c>
      <c r="L710" s="60">
        <v>14186.546999999999</v>
      </c>
      <c r="M710" s="60">
        <v>14221.383</v>
      </c>
      <c r="N710" s="60">
        <v>14269.708000000001</v>
      </c>
      <c r="O710" s="60">
        <v>14319.700999999999</v>
      </c>
      <c r="P710" s="60">
        <v>14287.063999999997</v>
      </c>
      <c r="Q710" s="60">
        <v>14310.644</v>
      </c>
    </row>
    <row r="711" spans="1:17" x14ac:dyDescent="0.3">
      <c r="A711" t="s">
        <v>1654</v>
      </c>
      <c r="B711" t="s">
        <v>124</v>
      </c>
      <c r="C711" t="s">
        <v>723</v>
      </c>
      <c r="D711" t="s">
        <v>724</v>
      </c>
      <c r="E711" t="s">
        <v>126</v>
      </c>
      <c r="F711" t="s">
        <v>54</v>
      </c>
      <c r="G711" s="60">
        <v>14249.751000000004</v>
      </c>
      <c r="H711" s="60">
        <v>14047.266000000001</v>
      </c>
      <c r="I711" s="60">
        <v>13866.235000000001</v>
      </c>
      <c r="J711" s="60">
        <v>13749.421000000002</v>
      </c>
      <c r="K711" s="60">
        <v>13707.862000000001</v>
      </c>
      <c r="L711" s="60">
        <v>13686.590999999999</v>
      </c>
      <c r="M711" s="60">
        <v>13730.800000000001</v>
      </c>
      <c r="N711" s="60">
        <v>13754.792000000001</v>
      </c>
      <c r="O711" s="60">
        <v>13798.691000000001</v>
      </c>
      <c r="P711" s="60">
        <v>13787.173999999999</v>
      </c>
      <c r="Q711" s="60">
        <v>13791.274000000003</v>
      </c>
    </row>
    <row r="712" spans="1:17" x14ac:dyDescent="0.3">
      <c r="A712" t="s">
        <v>1655</v>
      </c>
      <c r="B712" t="s">
        <v>35</v>
      </c>
      <c r="C712" t="s">
        <v>723</v>
      </c>
      <c r="D712" t="s">
        <v>724</v>
      </c>
      <c r="E712" t="s">
        <v>55</v>
      </c>
      <c r="F712" t="s">
        <v>53</v>
      </c>
      <c r="G712" s="60">
        <v>23395.108000000004</v>
      </c>
      <c r="H712" s="60">
        <v>23577.992999999999</v>
      </c>
      <c r="I712" s="60">
        <v>23862.544000000002</v>
      </c>
      <c r="J712" s="60">
        <v>24111.239000000001</v>
      </c>
      <c r="K712" s="60">
        <v>24250.922999999995</v>
      </c>
      <c r="L712" s="60">
        <v>24330.062999999998</v>
      </c>
      <c r="M712" s="60">
        <v>24562.245999999992</v>
      </c>
      <c r="N712" s="60">
        <v>24739.417999999998</v>
      </c>
      <c r="O712" s="60">
        <v>24864.229999999996</v>
      </c>
      <c r="P712" s="60">
        <v>25023.868000000002</v>
      </c>
      <c r="Q712" s="60">
        <v>25145.78</v>
      </c>
    </row>
    <row r="713" spans="1:17" x14ac:dyDescent="0.3">
      <c r="A713" t="s">
        <v>1656</v>
      </c>
      <c r="B713" t="s">
        <v>36</v>
      </c>
      <c r="C713" t="s">
        <v>723</v>
      </c>
      <c r="D713" t="s">
        <v>724</v>
      </c>
      <c r="E713" t="s">
        <v>55</v>
      </c>
      <c r="F713" t="s">
        <v>54</v>
      </c>
      <c r="G713" s="60">
        <v>23504.750000000004</v>
      </c>
      <c r="H713" s="60">
        <v>23574.313999999995</v>
      </c>
      <c r="I713" s="60">
        <v>23665.534</v>
      </c>
      <c r="J713" s="60">
        <v>23820.210999999996</v>
      </c>
      <c r="K713" s="60">
        <v>23937.505000000005</v>
      </c>
      <c r="L713" s="60">
        <v>24022.162</v>
      </c>
      <c r="M713" s="60">
        <v>24117.412000000004</v>
      </c>
      <c r="N713" s="60">
        <v>24234.010999999995</v>
      </c>
      <c r="O713" s="60">
        <v>24321.653000000002</v>
      </c>
      <c r="P713" s="60">
        <v>24383.175000000007</v>
      </c>
      <c r="Q713" s="60">
        <v>24432.964</v>
      </c>
    </row>
    <row r="714" spans="1:17" x14ac:dyDescent="0.3">
      <c r="A714" t="s">
        <v>1657</v>
      </c>
      <c r="B714" t="s">
        <v>123</v>
      </c>
      <c r="C714" t="s">
        <v>725</v>
      </c>
      <c r="D714" t="s">
        <v>726</v>
      </c>
      <c r="E714" t="s">
        <v>126</v>
      </c>
      <c r="F714" t="s">
        <v>53</v>
      </c>
      <c r="G714" s="60">
        <v>11926.173000000001</v>
      </c>
      <c r="H714" s="60">
        <v>11846.24</v>
      </c>
      <c r="I714" s="60">
        <v>11846.977000000001</v>
      </c>
      <c r="J714" s="60">
        <v>11776.441999999999</v>
      </c>
      <c r="K714" s="60">
        <v>11781.016999999998</v>
      </c>
      <c r="L714" s="60">
        <v>11732.838000000002</v>
      </c>
      <c r="M714" s="60">
        <v>11734.492999999999</v>
      </c>
      <c r="N714" s="60">
        <v>11691.050999999998</v>
      </c>
      <c r="O714" s="60">
        <v>11714.607999999998</v>
      </c>
      <c r="P714" s="60">
        <v>11722.856000000002</v>
      </c>
      <c r="Q714" s="60">
        <v>11756.072</v>
      </c>
    </row>
    <row r="715" spans="1:17" x14ac:dyDescent="0.3">
      <c r="A715" t="s">
        <v>1658</v>
      </c>
      <c r="B715" t="s">
        <v>124</v>
      </c>
      <c r="C715" t="s">
        <v>725</v>
      </c>
      <c r="D715" t="s">
        <v>726</v>
      </c>
      <c r="E715" t="s">
        <v>126</v>
      </c>
      <c r="F715" t="s">
        <v>54</v>
      </c>
      <c r="G715" s="60">
        <v>12027.816000000001</v>
      </c>
      <c r="H715" s="60">
        <v>11918.946999999998</v>
      </c>
      <c r="I715" s="60">
        <v>11749.671</v>
      </c>
      <c r="J715" s="60">
        <v>11639.57</v>
      </c>
      <c r="K715" s="60">
        <v>11575.563999999998</v>
      </c>
      <c r="L715" s="60">
        <v>11534.044999999998</v>
      </c>
      <c r="M715" s="60">
        <v>11495.854000000003</v>
      </c>
      <c r="N715" s="60">
        <v>11498.998000000001</v>
      </c>
      <c r="O715" s="60">
        <v>11452.353000000001</v>
      </c>
      <c r="P715" s="60">
        <v>11410.736999999997</v>
      </c>
      <c r="Q715" s="60">
        <v>11347.446999999996</v>
      </c>
    </row>
    <row r="716" spans="1:17" x14ac:dyDescent="0.3">
      <c r="A716" t="s">
        <v>1659</v>
      </c>
      <c r="B716" t="s">
        <v>35</v>
      </c>
      <c r="C716" t="s">
        <v>725</v>
      </c>
      <c r="D716" t="s">
        <v>726</v>
      </c>
      <c r="E716" t="s">
        <v>55</v>
      </c>
      <c r="F716" t="s">
        <v>53</v>
      </c>
      <c r="G716" s="60">
        <v>16376.315000000001</v>
      </c>
      <c r="H716" s="60">
        <v>16316.857</v>
      </c>
      <c r="I716" s="60">
        <v>16261.300000000001</v>
      </c>
      <c r="J716" s="60">
        <v>16230.159000000003</v>
      </c>
      <c r="K716" s="60">
        <v>16158.759000000002</v>
      </c>
      <c r="L716" s="60">
        <v>16134.992999999999</v>
      </c>
      <c r="M716" s="60">
        <v>16117.513999999999</v>
      </c>
      <c r="N716" s="60">
        <v>16106.265999999996</v>
      </c>
      <c r="O716" s="60">
        <v>16034.116999999998</v>
      </c>
      <c r="P716" s="60">
        <v>15955.317000000003</v>
      </c>
      <c r="Q716" s="60">
        <v>15879.305999999999</v>
      </c>
    </row>
    <row r="717" spans="1:17" x14ac:dyDescent="0.3">
      <c r="A717" t="s">
        <v>1660</v>
      </c>
      <c r="B717" t="s">
        <v>36</v>
      </c>
      <c r="C717" t="s">
        <v>725</v>
      </c>
      <c r="D717" t="s">
        <v>726</v>
      </c>
      <c r="E717" t="s">
        <v>55</v>
      </c>
      <c r="F717" t="s">
        <v>54</v>
      </c>
      <c r="G717" s="60">
        <v>16557.388999999999</v>
      </c>
      <c r="H717" s="60">
        <v>16464.511999999995</v>
      </c>
      <c r="I717" s="60">
        <v>16415.152999999998</v>
      </c>
      <c r="J717" s="60">
        <v>16423.252000000004</v>
      </c>
      <c r="K717" s="60">
        <v>16384.258999999998</v>
      </c>
      <c r="L717" s="60">
        <v>16362.037</v>
      </c>
      <c r="M717" s="60">
        <v>16336.766000000003</v>
      </c>
      <c r="N717" s="60">
        <v>16310.607</v>
      </c>
      <c r="O717" s="60">
        <v>16297.382</v>
      </c>
      <c r="P717" s="60">
        <v>16254.375000000002</v>
      </c>
      <c r="Q717" s="60">
        <v>16204.09</v>
      </c>
    </row>
    <row r="718" spans="1:17" x14ac:dyDescent="0.3">
      <c r="A718" t="s">
        <v>1661</v>
      </c>
      <c r="B718" t="s">
        <v>123</v>
      </c>
      <c r="C718" t="s">
        <v>727</v>
      </c>
      <c r="D718" t="s">
        <v>728</v>
      </c>
      <c r="E718" t="s">
        <v>126</v>
      </c>
      <c r="F718" t="s">
        <v>53</v>
      </c>
      <c r="G718" s="60">
        <v>14427.38</v>
      </c>
      <c r="H718" s="60">
        <v>14418.028999999999</v>
      </c>
      <c r="I718" s="60">
        <v>14436.174000000001</v>
      </c>
      <c r="J718" s="60">
        <v>14527.060999999998</v>
      </c>
      <c r="K718" s="60">
        <v>14601.846</v>
      </c>
      <c r="L718" s="60">
        <v>14676.855</v>
      </c>
      <c r="M718" s="60">
        <v>14736.810000000001</v>
      </c>
      <c r="N718" s="60">
        <v>14819.384000000002</v>
      </c>
      <c r="O718" s="60">
        <v>14875.829999999996</v>
      </c>
      <c r="P718" s="60">
        <v>14901.507999999998</v>
      </c>
      <c r="Q718" s="60">
        <v>15006.720000000001</v>
      </c>
    </row>
    <row r="719" spans="1:17" x14ac:dyDescent="0.3">
      <c r="A719" t="s">
        <v>1662</v>
      </c>
      <c r="B719" t="s">
        <v>124</v>
      </c>
      <c r="C719" t="s">
        <v>727</v>
      </c>
      <c r="D719" t="s">
        <v>728</v>
      </c>
      <c r="E719" t="s">
        <v>126</v>
      </c>
      <c r="F719" t="s">
        <v>54</v>
      </c>
      <c r="G719" s="60">
        <v>13918.691999999999</v>
      </c>
      <c r="H719" s="60">
        <v>13907.588</v>
      </c>
      <c r="I719" s="60">
        <v>13926.566999999999</v>
      </c>
      <c r="J719" s="60">
        <v>13993.858</v>
      </c>
      <c r="K719" s="60">
        <v>14054.365999999998</v>
      </c>
      <c r="L719" s="60">
        <v>14106.208999999999</v>
      </c>
      <c r="M719" s="60">
        <v>14130.664000000002</v>
      </c>
      <c r="N719" s="60">
        <v>14183.989</v>
      </c>
      <c r="O719" s="60">
        <v>14157.858999999999</v>
      </c>
      <c r="P719" s="60">
        <v>14130.164000000001</v>
      </c>
      <c r="Q719" s="60">
        <v>14150.536</v>
      </c>
    </row>
    <row r="720" spans="1:17" x14ac:dyDescent="0.3">
      <c r="A720" t="s">
        <v>1663</v>
      </c>
      <c r="B720" t="s">
        <v>35</v>
      </c>
      <c r="C720" t="s">
        <v>727</v>
      </c>
      <c r="D720" t="s">
        <v>728</v>
      </c>
      <c r="E720" t="s">
        <v>55</v>
      </c>
      <c r="F720" t="s">
        <v>53</v>
      </c>
      <c r="G720" s="60">
        <v>23234.047999999999</v>
      </c>
      <c r="H720" s="60">
        <v>23332.608000000007</v>
      </c>
      <c r="I720" s="60">
        <v>23462.838000000003</v>
      </c>
      <c r="J720" s="60">
        <v>23569.607</v>
      </c>
      <c r="K720" s="60">
        <v>23705.864000000001</v>
      </c>
      <c r="L720" s="60">
        <v>23853.172000000006</v>
      </c>
      <c r="M720" s="60">
        <v>24050.555999999997</v>
      </c>
      <c r="N720" s="60">
        <v>24205.324000000001</v>
      </c>
      <c r="O720" s="60">
        <v>24353.859999999993</v>
      </c>
      <c r="P720" s="60">
        <v>24443.444999999992</v>
      </c>
      <c r="Q720" s="60">
        <v>24531.848999999995</v>
      </c>
    </row>
    <row r="721" spans="1:17" x14ac:dyDescent="0.3">
      <c r="A721" t="s">
        <v>1664</v>
      </c>
      <c r="B721" t="s">
        <v>36</v>
      </c>
      <c r="C721" t="s">
        <v>727</v>
      </c>
      <c r="D721" t="s">
        <v>728</v>
      </c>
      <c r="E721" t="s">
        <v>55</v>
      </c>
      <c r="F721" t="s">
        <v>54</v>
      </c>
      <c r="G721" s="60">
        <v>22800.534000000007</v>
      </c>
      <c r="H721" s="60">
        <v>22870.240999999998</v>
      </c>
      <c r="I721" s="60">
        <v>22970.673999999999</v>
      </c>
      <c r="J721" s="60">
        <v>23151.072999999997</v>
      </c>
      <c r="K721" s="60">
        <v>23305.059999999998</v>
      </c>
      <c r="L721" s="60">
        <v>23426.981</v>
      </c>
      <c r="M721" s="60">
        <v>23626.789999999997</v>
      </c>
      <c r="N721" s="60">
        <v>23793.235999999997</v>
      </c>
      <c r="O721" s="60">
        <v>23937.868000000006</v>
      </c>
      <c r="P721" s="60">
        <v>24126.374000000003</v>
      </c>
      <c r="Q721" s="60">
        <v>24269.096000000001</v>
      </c>
    </row>
    <row r="722" spans="1:17" x14ac:dyDescent="0.3">
      <c r="A722" t="s">
        <v>1665</v>
      </c>
      <c r="B722" t="s">
        <v>123</v>
      </c>
      <c r="C722" t="s">
        <v>729</v>
      </c>
      <c r="D722" t="s">
        <v>730</v>
      </c>
      <c r="E722" t="s">
        <v>126</v>
      </c>
      <c r="F722" t="s">
        <v>53</v>
      </c>
      <c r="G722" s="60">
        <v>8545.4030000000002</v>
      </c>
      <c r="H722" s="60">
        <v>8459.5730000000003</v>
      </c>
      <c r="I722" s="60">
        <v>8396.2019999999993</v>
      </c>
      <c r="J722" s="60">
        <v>8343.1299999999992</v>
      </c>
      <c r="K722" s="60">
        <v>8313.3819999999996</v>
      </c>
      <c r="L722" s="60">
        <v>8288.9219999999987</v>
      </c>
      <c r="M722" s="60">
        <v>8274.1540000000005</v>
      </c>
      <c r="N722" s="60">
        <v>8324.7759999999998</v>
      </c>
      <c r="O722" s="60">
        <v>8319.3579999999984</v>
      </c>
      <c r="P722" s="60">
        <v>8293.0110000000004</v>
      </c>
      <c r="Q722" s="60">
        <v>8316.9339999999993</v>
      </c>
    </row>
    <row r="723" spans="1:17" x14ac:dyDescent="0.3">
      <c r="A723" t="s">
        <v>1666</v>
      </c>
      <c r="B723" t="s">
        <v>124</v>
      </c>
      <c r="C723" t="s">
        <v>729</v>
      </c>
      <c r="D723" t="s">
        <v>730</v>
      </c>
      <c r="E723" t="s">
        <v>126</v>
      </c>
      <c r="F723" t="s">
        <v>54</v>
      </c>
      <c r="G723" s="60">
        <v>7746.6809999999987</v>
      </c>
      <c r="H723" s="60">
        <v>7671.5929999999998</v>
      </c>
      <c r="I723" s="60">
        <v>7581.2380000000003</v>
      </c>
      <c r="J723" s="60">
        <v>7539.098</v>
      </c>
      <c r="K723" s="60">
        <v>7523.409999999998</v>
      </c>
      <c r="L723" s="60">
        <v>7517.5570000000016</v>
      </c>
      <c r="M723" s="60">
        <v>7513.9319999999989</v>
      </c>
      <c r="N723" s="60">
        <v>7511.2119999999995</v>
      </c>
      <c r="O723" s="60">
        <v>7515.0469999999987</v>
      </c>
      <c r="P723" s="60">
        <v>7501.2040000000015</v>
      </c>
      <c r="Q723" s="60">
        <v>7516.3840000000018</v>
      </c>
    </row>
    <row r="724" spans="1:17" x14ac:dyDescent="0.3">
      <c r="A724" t="s">
        <v>1667</v>
      </c>
      <c r="B724" t="s">
        <v>35</v>
      </c>
      <c r="C724" t="s">
        <v>729</v>
      </c>
      <c r="D724" t="s">
        <v>730</v>
      </c>
      <c r="E724" t="s">
        <v>55</v>
      </c>
      <c r="F724" t="s">
        <v>53</v>
      </c>
      <c r="G724" s="60">
        <v>15283.470000000001</v>
      </c>
      <c r="H724" s="60">
        <v>15282.52</v>
      </c>
      <c r="I724" s="60">
        <v>15259.601999999999</v>
      </c>
      <c r="J724" s="60">
        <v>15274.765999999996</v>
      </c>
      <c r="K724" s="60">
        <v>15280.983000000002</v>
      </c>
      <c r="L724" s="60">
        <v>15246.040999999997</v>
      </c>
      <c r="M724" s="60">
        <v>15263.032999999998</v>
      </c>
      <c r="N724" s="60">
        <v>15226.038</v>
      </c>
      <c r="O724" s="60">
        <v>15152.283000000001</v>
      </c>
      <c r="P724" s="60">
        <v>15149.221000000001</v>
      </c>
      <c r="Q724" s="60">
        <v>15118.456999999999</v>
      </c>
    </row>
    <row r="725" spans="1:17" x14ac:dyDescent="0.3">
      <c r="A725" t="s">
        <v>1668</v>
      </c>
      <c r="B725" t="s">
        <v>36</v>
      </c>
      <c r="C725" t="s">
        <v>729</v>
      </c>
      <c r="D725" t="s">
        <v>730</v>
      </c>
      <c r="E725" t="s">
        <v>55</v>
      </c>
      <c r="F725" t="s">
        <v>54</v>
      </c>
      <c r="G725" s="60">
        <v>15838.065999999997</v>
      </c>
      <c r="H725" s="60">
        <v>15808.197999999997</v>
      </c>
      <c r="I725" s="60">
        <v>15871.178999999996</v>
      </c>
      <c r="J725" s="60">
        <v>15919.076999999997</v>
      </c>
      <c r="K725" s="60">
        <v>15944.814000000002</v>
      </c>
      <c r="L725" s="60">
        <v>15967.418999999998</v>
      </c>
      <c r="M725" s="60">
        <v>15994.745999999999</v>
      </c>
      <c r="N725" s="60">
        <v>16003.126999999997</v>
      </c>
      <c r="O725" s="60">
        <v>15949.553000000002</v>
      </c>
      <c r="P725" s="60">
        <v>15922.158999999996</v>
      </c>
      <c r="Q725" s="60">
        <v>15899.541000000001</v>
      </c>
    </row>
    <row r="726" spans="1:17" x14ac:dyDescent="0.3">
      <c r="A726" t="s">
        <v>1669</v>
      </c>
      <c r="B726" t="s">
        <v>123</v>
      </c>
      <c r="C726" t="s">
        <v>731</v>
      </c>
      <c r="D726" t="s">
        <v>732</v>
      </c>
      <c r="E726" t="s">
        <v>126</v>
      </c>
      <c r="F726" t="s">
        <v>53</v>
      </c>
      <c r="G726" s="60">
        <v>10957.573</v>
      </c>
      <c r="H726" s="60">
        <v>10858.208999999999</v>
      </c>
      <c r="I726" s="60">
        <v>10771.641999999998</v>
      </c>
      <c r="J726" s="60">
        <v>10732.821</v>
      </c>
      <c r="K726" s="60">
        <v>10737.444</v>
      </c>
      <c r="L726" s="60">
        <v>10716.986000000001</v>
      </c>
      <c r="M726" s="60">
        <v>10671.538000000002</v>
      </c>
      <c r="N726" s="60">
        <v>10592.278999999999</v>
      </c>
      <c r="O726" s="60">
        <v>10599.130000000003</v>
      </c>
      <c r="P726" s="60">
        <v>10595.015999999998</v>
      </c>
      <c r="Q726" s="60">
        <v>10534.743</v>
      </c>
    </row>
    <row r="727" spans="1:17" x14ac:dyDescent="0.3">
      <c r="A727" t="s">
        <v>1670</v>
      </c>
      <c r="B727" t="s">
        <v>124</v>
      </c>
      <c r="C727" t="s">
        <v>731</v>
      </c>
      <c r="D727" t="s">
        <v>732</v>
      </c>
      <c r="E727" t="s">
        <v>126</v>
      </c>
      <c r="F727" t="s">
        <v>54</v>
      </c>
      <c r="G727" s="60">
        <v>11051.075000000001</v>
      </c>
      <c r="H727" s="60">
        <v>10898.413999999999</v>
      </c>
      <c r="I727" s="60">
        <v>10727.123000000003</v>
      </c>
      <c r="J727" s="60">
        <v>10565.323000000002</v>
      </c>
      <c r="K727" s="60">
        <v>10465.567999999999</v>
      </c>
      <c r="L727" s="60">
        <v>10408.906000000001</v>
      </c>
      <c r="M727" s="60">
        <v>10363.246999999998</v>
      </c>
      <c r="N727" s="60">
        <v>10303.542000000001</v>
      </c>
      <c r="O727" s="60">
        <v>10255.338</v>
      </c>
      <c r="P727" s="60">
        <v>10178.662999999999</v>
      </c>
      <c r="Q727" s="60">
        <v>10097.088</v>
      </c>
    </row>
    <row r="728" spans="1:17" x14ac:dyDescent="0.3">
      <c r="A728" t="s">
        <v>1671</v>
      </c>
      <c r="B728" t="s">
        <v>35</v>
      </c>
      <c r="C728" t="s">
        <v>731</v>
      </c>
      <c r="D728" t="s">
        <v>732</v>
      </c>
      <c r="E728" t="s">
        <v>55</v>
      </c>
      <c r="F728" t="s">
        <v>53</v>
      </c>
      <c r="G728" s="60">
        <v>15068.928</v>
      </c>
      <c r="H728" s="60">
        <v>14965.800000000003</v>
      </c>
      <c r="I728" s="60">
        <v>14863.901</v>
      </c>
      <c r="J728" s="60">
        <v>14756.345000000001</v>
      </c>
      <c r="K728" s="60">
        <v>14696.884000000002</v>
      </c>
      <c r="L728" s="60">
        <v>14647.360999999999</v>
      </c>
      <c r="M728" s="60">
        <v>14624.23</v>
      </c>
      <c r="N728" s="60">
        <v>14529.715999999997</v>
      </c>
      <c r="O728" s="60">
        <v>14431.075999999997</v>
      </c>
      <c r="P728" s="60">
        <v>14371.372999999998</v>
      </c>
      <c r="Q728" s="60">
        <v>14326.377000000002</v>
      </c>
    </row>
    <row r="729" spans="1:17" x14ac:dyDescent="0.3">
      <c r="A729" t="s">
        <v>1672</v>
      </c>
      <c r="B729" t="s">
        <v>36</v>
      </c>
      <c r="C729" t="s">
        <v>731</v>
      </c>
      <c r="D729" t="s">
        <v>732</v>
      </c>
      <c r="E729" t="s">
        <v>55</v>
      </c>
      <c r="F729" t="s">
        <v>54</v>
      </c>
      <c r="G729" s="60">
        <v>15058.179</v>
      </c>
      <c r="H729" s="60">
        <v>15031.787</v>
      </c>
      <c r="I729" s="60">
        <v>15042.390999999998</v>
      </c>
      <c r="J729" s="60">
        <v>15043.133999999996</v>
      </c>
      <c r="K729" s="60">
        <v>14980.265999999996</v>
      </c>
      <c r="L729" s="60">
        <v>14922.035000000003</v>
      </c>
      <c r="M729" s="60">
        <v>14934.183999999997</v>
      </c>
      <c r="N729" s="60">
        <v>14926.841999999997</v>
      </c>
      <c r="O729" s="60">
        <v>14872.338</v>
      </c>
      <c r="P729" s="60">
        <v>14838.252</v>
      </c>
      <c r="Q729" s="60">
        <v>14834.255999999999</v>
      </c>
    </row>
    <row r="730" spans="1:17" x14ac:dyDescent="0.3">
      <c r="A730" t="s">
        <v>1673</v>
      </c>
      <c r="B730" t="s">
        <v>123</v>
      </c>
      <c r="C730" t="s">
        <v>733</v>
      </c>
      <c r="D730" t="s">
        <v>734</v>
      </c>
      <c r="E730" t="s">
        <v>126</v>
      </c>
      <c r="F730" t="s">
        <v>53</v>
      </c>
      <c r="G730" s="60">
        <v>22785.492999999999</v>
      </c>
      <c r="H730" s="60">
        <v>22931.887999999999</v>
      </c>
      <c r="I730" s="60">
        <v>23004.491999999998</v>
      </c>
      <c r="J730" s="60">
        <v>23071.734000000004</v>
      </c>
      <c r="K730" s="60">
        <v>23108.519</v>
      </c>
      <c r="L730" s="60">
        <v>23075.915000000001</v>
      </c>
      <c r="M730" s="60">
        <v>23113.084999999999</v>
      </c>
      <c r="N730" s="60">
        <v>23213.552</v>
      </c>
      <c r="O730" s="60">
        <v>23314.150999999998</v>
      </c>
      <c r="P730" s="60">
        <v>23452.584999999999</v>
      </c>
      <c r="Q730" s="60">
        <v>23656.664000000001</v>
      </c>
    </row>
    <row r="731" spans="1:17" x14ac:dyDescent="0.3">
      <c r="A731" t="s">
        <v>1674</v>
      </c>
      <c r="B731" t="s">
        <v>124</v>
      </c>
      <c r="C731" t="s">
        <v>733</v>
      </c>
      <c r="D731" t="s">
        <v>734</v>
      </c>
      <c r="E731" t="s">
        <v>126</v>
      </c>
      <c r="F731" t="s">
        <v>54</v>
      </c>
      <c r="G731" s="60">
        <v>22227.255000000001</v>
      </c>
      <c r="H731" s="60">
        <v>22150.05799999999</v>
      </c>
      <c r="I731" s="60">
        <v>22111.424999999992</v>
      </c>
      <c r="J731" s="60">
        <v>21968.838000000003</v>
      </c>
      <c r="K731" s="60">
        <v>21697.557000000004</v>
      </c>
      <c r="L731" s="60">
        <v>21491.076999999997</v>
      </c>
      <c r="M731" s="60">
        <v>21290.433999999997</v>
      </c>
      <c r="N731" s="60">
        <v>21229.883999999998</v>
      </c>
      <c r="O731" s="60">
        <v>21178.168000000005</v>
      </c>
      <c r="P731" s="60">
        <v>21260.995999999999</v>
      </c>
      <c r="Q731" s="60">
        <v>21416.079000000005</v>
      </c>
    </row>
    <row r="732" spans="1:17" x14ac:dyDescent="0.3">
      <c r="A732" t="s">
        <v>1675</v>
      </c>
      <c r="B732" t="s">
        <v>35</v>
      </c>
      <c r="C732" t="s">
        <v>733</v>
      </c>
      <c r="D732" t="s">
        <v>734</v>
      </c>
      <c r="E732" t="s">
        <v>55</v>
      </c>
      <c r="F732" t="s">
        <v>53</v>
      </c>
      <c r="G732" s="60">
        <v>24484.763000000003</v>
      </c>
      <c r="H732" s="60">
        <v>24457.145000000008</v>
      </c>
      <c r="I732" s="60">
        <v>24456.354000000007</v>
      </c>
      <c r="J732" s="60">
        <v>24422.908000000003</v>
      </c>
      <c r="K732" s="60">
        <v>24440.145000000008</v>
      </c>
      <c r="L732" s="60">
        <v>24502.605</v>
      </c>
      <c r="M732" s="60">
        <v>24459.510999999999</v>
      </c>
      <c r="N732" s="60">
        <v>24454.841</v>
      </c>
      <c r="O732" s="60">
        <v>24449.332999999995</v>
      </c>
      <c r="P732" s="60">
        <v>24451.9</v>
      </c>
      <c r="Q732" s="60">
        <v>24460.63</v>
      </c>
    </row>
    <row r="733" spans="1:17" x14ac:dyDescent="0.3">
      <c r="A733" t="s">
        <v>1676</v>
      </c>
      <c r="B733" t="s">
        <v>36</v>
      </c>
      <c r="C733" t="s">
        <v>733</v>
      </c>
      <c r="D733" t="s">
        <v>734</v>
      </c>
      <c r="E733" t="s">
        <v>55</v>
      </c>
      <c r="F733" t="s">
        <v>54</v>
      </c>
      <c r="G733" s="60">
        <v>26011.866999999998</v>
      </c>
      <c r="H733" s="60">
        <v>26027.868000000002</v>
      </c>
      <c r="I733" s="60">
        <v>26034.234</v>
      </c>
      <c r="J733" s="60">
        <v>26077.251999999997</v>
      </c>
      <c r="K733" s="60">
        <v>26169.588</v>
      </c>
      <c r="L733" s="60">
        <v>26211.789999999997</v>
      </c>
      <c r="M733" s="60">
        <v>26263.307999999994</v>
      </c>
      <c r="N733" s="60">
        <v>26298.928000000004</v>
      </c>
      <c r="O733" s="60">
        <v>26324.665000000008</v>
      </c>
      <c r="P733" s="60">
        <v>26252.145</v>
      </c>
      <c r="Q733" s="60">
        <v>26203.124</v>
      </c>
    </row>
    <row r="734" spans="1:17" x14ac:dyDescent="0.3">
      <c r="A734" t="s">
        <v>1677</v>
      </c>
      <c r="B734" t="s">
        <v>123</v>
      </c>
      <c r="C734" t="s">
        <v>735</v>
      </c>
      <c r="D734" t="s">
        <v>736</v>
      </c>
      <c r="E734" t="s">
        <v>126</v>
      </c>
      <c r="F734" t="s">
        <v>53</v>
      </c>
      <c r="G734" s="60">
        <v>12385.313000000004</v>
      </c>
      <c r="H734" s="60">
        <v>12268.057999999999</v>
      </c>
      <c r="I734" s="60">
        <v>12154.391999999998</v>
      </c>
      <c r="J734" s="60">
        <v>12011.346</v>
      </c>
      <c r="K734" s="60">
        <v>11939.307999999997</v>
      </c>
      <c r="L734" s="60">
        <v>11906.288999999999</v>
      </c>
      <c r="M734" s="60">
        <v>11813.351000000001</v>
      </c>
      <c r="N734" s="60">
        <v>11840.941999999999</v>
      </c>
      <c r="O734" s="60">
        <v>11848.849999999999</v>
      </c>
      <c r="P734" s="60">
        <v>11863.712999999998</v>
      </c>
      <c r="Q734" s="60">
        <v>11869.395</v>
      </c>
    </row>
    <row r="735" spans="1:17" x14ac:dyDescent="0.3">
      <c r="A735" t="s">
        <v>1678</v>
      </c>
      <c r="B735" t="s">
        <v>124</v>
      </c>
      <c r="C735" t="s">
        <v>735</v>
      </c>
      <c r="D735" t="s">
        <v>736</v>
      </c>
      <c r="E735" t="s">
        <v>126</v>
      </c>
      <c r="F735" t="s">
        <v>54</v>
      </c>
      <c r="G735" s="60">
        <v>12209.583000000001</v>
      </c>
      <c r="H735" s="60">
        <v>12137.135999999997</v>
      </c>
      <c r="I735" s="60">
        <v>11944.613000000001</v>
      </c>
      <c r="J735" s="60">
        <v>11841.531999999999</v>
      </c>
      <c r="K735" s="60">
        <v>11762.376</v>
      </c>
      <c r="L735" s="60">
        <v>11679.029000000002</v>
      </c>
      <c r="M735" s="60">
        <v>11557.990999999996</v>
      </c>
      <c r="N735" s="60">
        <v>11502.288999999999</v>
      </c>
      <c r="O735" s="60">
        <v>11446.574999999999</v>
      </c>
      <c r="P735" s="60">
        <v>11361.027999999997</v>
      </c>
      <c r="Q735" s="60">
        <v>11343.821999999998</v>
      </c>
    </row>
    <row r="736" spans="1:17" x14ac:dyDescent="0.3">
      <c r="A736" t="s">
        <v>1679</v>
      </c>
      <c r="B736" t="s">
        <v>35</v>
      </c>
      <c r="C736" t="s">
        <v>735</v>
      </c>
      <c r="D736" t="s">
        <v>736</v>
      </c>
      <c r="E736" t="s">
        <v>55</v>
      </c>
      <c r="F736" t="s">
        <v>53</v>
      </c>
      <c r="G736" s="60">
        <v>16621.369000000002</v>
      </c>
      <c r="H736" s="60">
        <v>16559.440000000002</v>
      </c>
      <c r="I736" s="60">
        <v>16497.726999999999</v>
      </c>
      <c r="J736" s="60">
        <v>16510.93</v>
      </c>
      <c r="K736" s="60">
        <v>16495.328000000001</v>
      </c>
      <c r="L736" s="60">
        <v>16482.723000000002</v>
      </c>
      <c r="M736" s="60">
        <v>16508.089</v>
      </c>
      <c r="N736" s="60">
        <v>16548.116999999998</v>
      </c>
      <c r="O736" s="60">
        <v>16521.754999999997</v>
      </c>
      <c r="P736" s="60">
        <v>16503.900999999998</v>
      </c>
      <c r="Q736" s="60">
        <v>16452.909</v>
      </c>
    </row>
    <row r="737" spans="1:17" x14ac:dyDescent="0.3">
      <c r="A737" t="s">
        <v>1680</v>
      </c>
      <c r="B737" t="s">
        <v>36</v>
      </c>
      <c r="C737" t="s">
        <v>735</v>
      </c>
      <c r="D737" t="s">
        <v>736</v>
      </c>
      <c r="E737" t="s">
        <v>55</v>
      </c>
      <c r="F737" t="s">
        <v>54</v>
      </c>
      <c r="G737" s="60">
        <v>17060.379000000001</v>
      </c>
      <c r="H737" s="60">
        <v>17065.137999999999</v>
      </c>
      <c r="I737" s="60">
        <v>17118.221999999994</v>
      </c>
      <c r="J737" s="60">
        <v>17218.984000000004</v>
      </c>
      <c r="K737" s="60">
        <v>17262.575000000001</v>
      </c>
      <c r="L737" s="60">
        <v>17350.558999999997</v>
      </c>
      <c r="M737" s="60">
        <v>17406.356</v>
      </c>
      <c r="N737" s="60">
        <v>17431.205999999998</v>
      </c>
      <c r="O737" s="60">
        <v>17447.258000000002</v>
      </c>
      <c r="P737" s="60">
        <v>17480.702999999998</v>
      </c>
      <c r="Q737" s="60">
        <v>17482.464</v>
      </c>
    </row>
    <row r="738" spans="1:17" x14ac:dyDescent="0.3">
      <c r="A738" t="s">
        <v>1681</v>
      </c>
      <c r="B738" t="s">
        <v>123</v>
      </c>
      <c r="C738" t="s">
        <v>737</v>
      </c>
      <c r="D738" t="s">
        <v>738</v>
      </c>
      <c r="E738" t="s">
        <v>126</v>
      </c>
      <c r="F738" t="s">
        <v>53</v>
      </c>
      <c r="G738" s="60">
        <v>24404.733</v>
      </c>
      <c r="H738" s="60">
        <v>24405.914999999997</v>
      </c>
      <c r="I738" s="60">
        <v>24375.562999999998</v>
      </c>
      <c r="J738" s="60">
        <v>24389.967999999997</v>
      </c>
      <c r="K738" s="60">
        <v>24330.108</v>
      </c>
      <c r="L738" s="60">
        <v>24284.855000000007</v>
      </c>
      <c r="M738" s="60">
        <v>24273.082999999995</v>
      </c>
      <c r="N738" s="60">
        <v>24334.550999999999</v>
      </c>
      <c r="O738" s="60">
        <v>24407.305000000004</v>
      </c>
      <c r="P738" s="60">
        <v>24437.834000000006</v>
      </c>
      <c r="Q738" s="60">
        <v>24568.727999999999</v>
      </c>
    </row>
    <row r="739" spans="1:17" x14ac:dyDescent="0.3">
      <c r="A739" t="s">
        <v>1682</v>
      </c>
      <c r="B739" t="s">
        <v>124</v>
      </c>
      <c r="C739" t="s">
        <v>737</v>
      </c>
      <c r="D739" t="s">
        <v>738</v>
      </c>
      <c r="E739" t="s">
        <v>126</v>
      </c>
      <c r="F739" t="s">
        <v>54</v>
      </c>
      <c r="G739" s="60">
        <v>23116.951999999997</v>
      </c>
      <c r="H739" s="60">
        <v>22977.443999999996</v>
      </c>
      <c r="I739" s="60">
        <v>22882.754000000001</v>
      </c>
      <c r="J739" s="60">
        <v>22813.649000000001</v>
      </c>
      <c r="K739" s="60">
        <v>22686.441999999999</v>
      </c>
      <c r="L739" s="60">
        <v>22551.272000000001</v>
      </c>
      <c r="M739" s="60">
        <v>22410.433000000001</v>
      </c>
      <c r="N739" s="60">
        <v>22309.753000000001</v>
      </c>
      <c r="O739" s="60">
        <v>22346.883000000005</v>
      </c>
      <c r="P739" s="60">
        <v>22377.115999999995</v>
      </c>
      <c r="Q739" s="60">
        <v>22413.8</v>
      </c>
    </row>
    <row r="740" spans="1:17" x14ac:dyDescent="0.3">
      <c r="A740" t="s">
        <v>1683</v>
      </c>
      <c r="B740" t="s">
        <v>35</v>
      </c>
      <c r="C740" t="s">
        <v>737</v>
      </c>
      <c r="D740" t="s">
        <v>738</v>
      </c>
      <c r="E740" t="s">
        <v>55</v>
      </c>
      <c r="F740" t="s">
        <v>53</v>
      </c>
      <c r="G740" s="60">
        <v>25381.319999999992</v>
      </c>
      <c r="H740" s="60">
        <v>25394.837000000003</v>
      </c>
      <c r="I740" s="60">
        <v>25358.538999999993</v>
      </c>
      <c r="J740" s="60">
        <v>25376.986000000001</v>
      </c>
      <c r="K740" s="60">
        <v>25355.226999999999</v>
      </c>
      <c r="L740" s="60">
        <v>25341.384000000005</v>
      </c>
      <c r="M740" s="60">
        <v>25370.937999999995</v>
      </c>
      <c r="N740" s="60">
        <v>25282.385000000002</v>
      </c>
      <c r="O740" s="60">
        <v>25222.227000000003</v>
      </c>
      <c r="P740" s="60">
        <v>25220.493000000002</v>
      </c>
      <c r="Q740" s="60">
        <v>25188.683999999997</v>
      </c>
    </row>
    <row r="741" spans="1:17" x14ac:dyDescent="0.3">
      <c r="A741" t="s">
        <v>1684</v>
      </c>
      <c r="B741" t="s">
        <v>36</v>
      </c>
      <c r="C741" t="s">
        <v>737</v>
      </c>
      <c r="D741" t="s">
        <v>738</v>
      </c>
      <c r="E741" t="s">
        <v>55</v>
      </c>
      <c r="F741" t="s">
        <v>54</v>
      </c>
      <c r="G741" s="60">
        <v>24355.724999999999</v>
      </c>
      <c r="H741" s="60">
        <v>24427.611999999994</v>
      </c>
      <c r="I741" s="60">
        <v>24418.569</v>
      </c>
      <c r="J741" s="60">
        <v>24353.233000000004</v>
      </c>
      <c r="K741" s="60">
        <v>24312.218999999997</v>
      </c>
      <c r="L741" s="60">
        <v>24378.247999999996</v>
      </c>
      <c r="M741" s="60">
        <v>24349.175999999999</v>
      </c>
      <c r="N741" s="60">
        <v>24324.344000000001</v>
      </c>
      <c r="O741" s="60">
        <v>24193.130999999994</v>
      </c>
      <c r="P741" s="60">
        <v>24149.822999999997</v>
      </c>
      <c r="Q741" s="60">
        <v>24063.917000000001</v>
      </c>
    </row>
    <row r="742" spans="1:17" x14ac:dyDescent="0.3">
      <c r="A742" t="s">
        <v>1685</v>
      </c>
      <c r="B742" t="s">
        <v>123</v>
      </c>
      <c r="C742" t="s">
        <v>739</v>
      </c>
      <c r="D742" t="s">
        <v>740</v>
      </c>
      <c r="E742" t="s">
        <v>126</v>
      </c>
      <c r="F742" t="s">
        <v>53</v>
      </c>
      <c r="G742" s="60">
        <v>6536.3689999999988</v>
      </c>
      <c r="H742" s="60">
        <v>6460.5950000000003</v>
      </c>
      <c r="I742" s="60">
        <v>6457.6680000000006</v>
      </c>
      <c r="J742" s="60">
        <v>6484.5480000000007</v>
      </c>
      <c r="K742" s="60">
        <v>6442.2839999999997</v>
      </c>
      <c r="L742" s="60">
        <v>6447.1120000000019</v>
      </c>
      <c r="M742" s="60">
        <v>6456.683</v>
      </c>
      <c r="N742" s="60">
        <v>6466.143</v>
      </c>
      <c r="O742" s="60">
        <v>6465.3559999999998</v>
      </c>
      <c r="P742" s="60">
        <v>6442.1329999999998</v>
      </c>
      <c r="Q742" s="60">
        <v>6432.4320000000007</v>
      </c>
    </row>
    <row r="743" spans="1:17" x14ac:dyDescent="0.3">
      <c r="A743" t="s">
        <v>1686</v>
      </c>
      <c r="B743" t="s">
        <v>124</v>
      </c>
      <c r="C743" t="s">
        <v>739</v>
      </c>
      <c r="D743" t="s">
        <v>740</v>
      </c>
      <c r="E743" t="s">
        <v>126</v>
      </c>
      <c r="F743" t="s">
        <v>54</v>
      </c>
      <c r="G743" s="60">
        <v>6228.3200000000015</v>
      </c>
      <c r="H743" s="60">
        <v>6147.1489999999994</v>
      </c>
      <c r="I743" s="60">
        <v>6099.7370000000001</v>
      </c>
      <c r="J743" s="60">
        <v>6025.1259999999993</v>
      </c>
      <c r="K743" s="60">
        <v>6021.6049999999996</v>
      </c>
      <c r="L743" s="60">
        <v>6022.9159999999993</v>
      </c>
      <c r="M743" s="60">
        <v>6044.996000000001</v>
      </c>
      <c r="N743" s="60">
        <v>6010.2050000000008</v>
      </c>
      <c r="O743" s="60">
        <v>6019.3889999999992</v>
      </c>
      <c r="P743" s="60">
        <v>6013.6850000000004</v>
      </c>
      <c r="Q743" s="60">
        <v>5966.9879999999994</v>
      </c>
    </row>
    <row r="744" spans="1:17" x14ac:dyDescent="0.3">
      <c r="A744" t="s">
        <v>1687</v>
      </c>
      <c r="B744" t="s">
        <v>35</v>
      </c>
      <c r="C744" t="s">
        <v>739</v>
      </c>
      <c r="D744" t="s">
        <v>740</v>
      </c>
      <c r="E744" t="s">
        <v>55</v>
      </c>
      <c r="F744" t="s">
        <v>53</v>
      </c>
      <c r="G744" s="60">
        <v>11904.273000000001</v>
      </c>
      <c r="H744" s="60">
        <v>11860.904000000002</v>
      </c>
      <c r="I744" s="60">
        <v>11849.61</v>
      </c>
      <c r="J744" s="60">
        <v>11801.957000000002</v>
      </c>
      <c r="K744" s="60">
        <v>11741.145</v>
      </c>
      <c r="L744" s="60">
        <v>11688.102999999999</v>
      </c>
      <c r="M744" s="60">
        <v>11698.403999999997</v>
      </c>
      <c r="N744" s="60">
        <v>11654.357</v>
      </c>
      <c r="O744" s="60">
        <v>11579.824999999997</v>
      </c>
      <c r="P744" s="60">
        <v>11556.767</v>
      </c>
      <c r="Q744" s="60">
        <v>11501.863999999998</v>
      </c>
    </row>
    <row r="745" spans="1:17" x14ac:dyDescent="0.3">
      <c r="A745" t="s">
        <v>1688</v>
      </c>
      <c r="B745" t="s">
        <v>36</v>
      </c>
      <c r="C745" t="s">
        <v>739</v>
      </c>
      <c r="D745" t="s">
        <v>740</v>
      </c>
      <c r="E745" t="s">
        <v>55</v>
      </c>
      <c r="F745" t="s">
        <v>54</v>
      </c>
      <c r="G745" s="60">
        <v>12368.036</v>
      </c>
      <c r="H745" s="60">
        <v>12353.598000000002</v>
      </c>
      <c r="I745" s="60">
        <v>12342.212000000001</v>
      </c>
      <c r="J745" s="60">
        <v>12368.768</v>
      </c>
      <c r="K745" s="60">
        <v>12376.845000000001</v>
      </c>
      <c r="L745" s="60">
        <v>12393.697</v>
      </c>
      <c r="M745" s="60">
        <v>12363.079999999998</v>
      </c>
      <c r="N745" s="60">
        <v>12377.664000000002</v>
      </c>
      <c r="O745" s="60">
        <v>12342.960000000003</v>
      </c>
      <c r="P745" s="60">
        <v>12311.993999999999</v>
      </c>
      <c r="Q745" s="60">
        <v>12311.039999999997</v>
      </c>
    </row>
    <row r="746" spans="1:17" x14ac:dyDescent="0.3">
      <c r="A746" t="s">
        <v>1689</v>
      </c>
      <c r="B746" t="s">
        <v>123</v>
      </c>
      <c r="C746" t="s">
        <v>741</v>
      </c>
      <c r="D746" t="s">
        <v>742</v>
      </c>
      <c r="E746" t="s">
        <v>126</v>
      </c>
      <c r="F746" t="s">
        <v>53</v>
      </c>
      <c r="G746" s="60">
        <v>8642.366</v>
      </c>
      <c r="H746" s="60">
        <v>8602.9220000000005</v>
      </c>
      <c r="I746" s="60">
        <v>8599.594000000001</v>
      </c>
      <c r="J746" s="60">
        <v>8618.8229999999985</v>
      </c>
      <c r="K746" s="60">
        <v>8635.719000000001</v>
      </c>
      <c r="L746" s="60">
        <v>8695.6550000000007</v>
      </c>
      <c r="M746" s="60">
        <v>8720.68</v>
      </c>
      <c r="N746" s="60">
        <v>8773.9750000000004</v>
      </c>
      <c r="O746" s="60">
        <v>8788.0119999999988</v>
      </c>
      <c r="P746" s="60">
        <v>8822.7039999999997</v>
      </c>
      <c r="Q746" s="60">
        <v>8848.628999999999</v>
      </c>
    </row>
    <row r="747" spans="1:17" x14ac:dyDescent="0.3">
      <c r="A747" t="s">
        <v>1690</v>
      </c>
      <c r="B747" t="s">
        <v>124</v>
      </c>
      <c r="C747" t="s">
        <v>741</v>
      </c>
      <c r="D747" t="s">
        <v>742</v>
      </c>
      <c r="E747" t="s">
        <v>126</v>
      </c>
      <c r="F747" t="s">
        <v>54</v>
      </c>
      <c r="G747" s="60">
        <v>8956.5360000000001</v>
      </c>
      <c r="H747" s="60">
        <v>8830.8859999999986</v>
      </c>
      <c r="I747" s="60">
        <v>8787.17</v>
      </c>
      <c r="J747" s="60">
        <v>8714.4320000000007</v>
      </c>
      <c r="K747" s="60">
        <v>8704.5390000000007</v>
      </c>
      <c r="L747" s="60">
        <v>8722.41</v>
      </c>
      <c r="M747" s="60">
        <v>8705.3789999999972</v>
      </c>
      <c r="N747" s="60">
        <v>8702.5210000000006</v>
      </c>
      <c r="O747" s="60">
        <v>8748.1450000000004</v>
      </c>
      <c r="P747" s="60">
        <v>8712.3180000000011</v>
      </c>
      <c r="Q747" s="60">
        <v>8695.9459999999999</v>
      </c>
    </row>
    <row r="748" spans="1:17" x14ac:dyDescent="0.3">
      <c r="A748" t="s">
        <v>1691</v>
      </c>
      <c r="B748" t="s">
        <v>35</v>
      </c>
      <c r="C748" t="s">
        <v>741</v>
      </c>
      <c r="D748" t="s">
        <v>742</v>
      </c>
      <c r="E748" t="s">
        <v>55</v>
      </c>
      <c r="F748" t="s">
        <v>53</v>
      </c>
      <c r="G748" s="60">
        <v>13993.09</v>
      </c>
      <c r="H748" s="60">
        <v>14004.105</v>
      </c>
      <c r="I748" s="60">
        <v>14027.312</v>
      </c>
      <c r="J748" s="60">
        <v>14015.439</v>
      </c>
      <c r="K748" s="60">
        <v>13977.215000000002</v>
      </c>
      <c r="L748" s="60">
        <v>13943.712999999998</v>
      </c>
      <c r="M748" s="60">
        <v>13966.352999999999</v>
      </c>
      <c r="N748" s="60">
        <v>13987.172</v>
      </c>
      <c r="O748" s="60">
        <v>14004.028</v>
      </c>
      <c r="P748" s="60">
        <v>13994.578999999998</v>
      </c>
      <c r="Q748" s="60">
        <v>13966.486999999999</v>
      </c>
    </row>
    <row r="749" spans="1:17" x14ac:dyDescent="0.3">
      <c r="A749" t="s">
        <v>1692</v>
      </c>
      <c r="B749" t="s">
        <v>36</v>
      </c>
      <c r="C749" t="s">
        <v>741</v>
      </c>
      <c r="D749" t="s">
        <v>742</v>
      </c>
      <c r="E749" t="s">
        <v>55</v>
      </c>
      <c r="F749" t="s">
        <v>54</v>
      </c>
      <c r="G749" s="60">
        <v>14358.206000000006</v>
      </c>
      <c r="H749" s="60">
        <v>14384.987999999998</v>
      </c>
      <c r="I749" s="60">
        <v>14390.490999999998</v>
      </c>
      <c r="J749" s="60">
        <v>14424.197000000004</v>
      </c>
      <c r="K749" s="60">
        <v>14421.396999999999</v>
      </c>
      <c r="L749" s="60">
        <v>14426.907999999998</v>
      </c>
      <c r="M749" s="60">
        <v>14455.123999999996</v>
      </c>
      <c r="N749" s="60">
        <v>14509.526000000002</v>
      </c>
      <c r="O749" s="60">
        <v>14487.791999999998</v>
      </c>
      <c r="P749" s="60">
        <v>14560.637000000001</v>
      </c>
      <c r="Q749" s="60">
        <v>14596.933000000003</v>
      </c>
    </row>
    <row r="750" spans="1:17" x14ac:dyDescent="0.3">
      <c r="A750" t="s">
        <v>1693</v>
      </c>
      <c r="B750" t="s">
        <v>123</v>
      </c>
      <c r="C750" t="s">
        <v>743</v>
      </c>
      <c r="D750" t="s">
        <v>744</v>
      </c>
      <c r="E750" t="s">
        <v>126</v>
      </c>
      <c r="F750" t="s">
        <v>53</v>
      </c>
      <c r="G750" s="60">
        <v>13700.896999999997</v>
      </c>
      <c r="H750" s="60">
        <v>13677.087999999996</v>
      </c>
      <c r="I750" s="60">
        <v>13548.985000000001</v>
      </c>
      <c r="J750" s="60">
        <v>13515.749</v>
      </c>
      <c r="K750" s="60">
        <v>13440.146999999997</v>
      </c>
      <c r="L750" s="60">
        <v>13436.521000000001</v>
      </c>
      <c r="M750" s="60">
        <v>13417.625000000002</v>
      </c>
      <c r="N750" s="60">
        <v>13460.865</v>
      </c>
      <c r="O750" s="60">
        <v>13509.232000000002</v>
      </c>
      <c r="P750" s="60">
        <v>13453.227999999999</v>
      </c>
      <c r="Q750" s="60">
        <v>13482.444</v>
      </c>
    </row>
    <row r="751" spans="1:17" x14ac:dyDescent="0.3">
      <c r="A751" t="s">
        <v>1694</v>
      </c>
      <c r="B751" t="s">
        <v>124</v>
      </c>
      <c r="C751" t="s">
        <v>743</v>
      </c>
      <c r="D751" t="s">
        <v>744</v>
      </c>
      <c r="E751" t="s">
        <v>126</v>
      </c>
      <c r="F751" t="s">
        <v>54</v>
      </c>
      <c r="G751" s="60">
        <v>13566.434999999999</v>
      </c>
      <c r="H751" s="60">
        <v>13416.748000000001</v>
      </c>
      <c r="I751" s="60">
        <v>13332.135999999999</v>
      </c>
      <c r="J751" s="60">
        <v>13323.983</v>
      </c>
      <c r="K751" s="60">
        <v>13212.282999999996</v>
      </c>
      <c r="L751" s="60">
        <v>13228.826999999999</v>
      </c>
      <c r="M751" s="60">
        <v>13202.618</v>
      </c>
      <c r="N751" s="60">
        <v>13197.092000000001</v>
      </c>
      <c r="O751" s="60">
        <v>13163.187000000004</v>
      </c>
      <c r="P751" s="60">
        <v>13088.469000000001</v>
      </c>
      <c r="Q751" s="60">
        <v>13051.691000000001</v>
      </c>
    </row>
    <row r="752" spans="1:17" x14ac:dyDescent="0.3">
      <c r="A752" t="s">
        <v>1695</v>
      </c>
      <c r="B752" t="s">
        <v>35</v>
      </c>
      <c r="C752" t="s">
        <v>743</v>
      </c>
      <c r="D752" t="s">
        <v>744</v>
      </c>
      <c r="E752" t="s">
        <v>55</v>
      </c>
      <c r="F752" t="s">
        <v>53</v>
      </c>
      <c r="G752" s="60">
        <v>21481.293000000001</v>
      </c>
      <c r="H752" s="60">
        <v>21282.787000000004</v>
      </c>
      <c r="I752" s="60">
        <v>21235.374000000007</v>
      </c>
      <c r="J752" s="60">
        <v>21114.496000000003</v>
      </c>
      <c r="K752" s="60">
        <v>21056.53</v>
      </c>
      <c r="L752" s="60">
        <v>20992.032999999999</v>
      </c>
      <c r="M752" s="60">
        <v>20987.841999999997</v>
      </c>
      <c r="N752" s="60">
        <v>20864.911</v>
      </c>
      <c r="O752" s="60">
        <v>20805.752</v>
      </c>
      <c r="P752" s="60">
        <v>20765.623</v>
      </c>
      <c r="Q752" s="60">
        <v>20666.621999999996</v>
      </c>
    </row>
    <row r="753" spans="1:17" x14ac:dyDescent="0.3">
      <c r="A753" t="s">
        <v>1696</v>
      </c>
      <c r="B753" t="s">
        <v>36</v>
      </c>
      <c r="C753" t="s">
        <v>743</v>
      </c>
      <c r="D753" t="s">
        <v>744</v>
      </c>
      <c r="E753" t="s">
        <v>55</v>
      </c>
      <c r="F753" t="s">
        <v>54</v>
      </c>
      <c r="G753" s="60">
        <v>22331.769</v>
      </c>
      <c r="H753" s="60">
        <v>22204.799999999999</v>
      </c>
      <c r="I753" s="60">
        <v>22121.444</v>
      </c>
      <c r="J753" s="60">
        <v>22030.316999999992</v>
      </c>
      <c r="K753" s="60">
        <v>22024.903999999999</v>
      </c>
      <c r="L753" s="60">
        <v>21912.329000000002</v>
      </c>
      <c r="M753" s="60">
        <v>21876.481999999996</v>
      </c>
      <c r="N753" s="60">
        <v>21831.377999999997</v>
      </c>
      <c r="O753" s="60">
        <v>21792.321999999993</v>
      </c>
      <c r="P753" s="60">
        <v>21759.845000000005</v>
      </c>
      <c r="Q753" s="60">
        <v>21702.465999999997</v>
      </c>
    </row>
    <row r="754" spans="1:17" x14ac:dyDescent="0.3">
      <c r="A754" t="s">
        <v>1697</v>
      </c>
      <c r="B754" t="s">
        <v>123</v>
      </c>
      <c r="C754" t="s">
        <v>745</v>
      </c>
      <c r="D754" t="s">
        <v>746</v>
      </c>
      <c r="E754" t="s">
        <v>126</v>
      </c>
      <c r="F754" t="s">
        <v>53</v>
      </c>
      <c r="G754" s="60">
        <v>14795.356999999998</v>
      </c>
      <c r="H754" s="60">
        <v>14855.369999999999</v>
      </c>
      <c r="I754" s="60">
        <v>14954.964000000002</v>
      </c>
      <c r="J754" s="60">
        <v>14996.204999999996</v>
      </c>
      <c r="K754" s="60">
        <v>15080.786999999998</v>
      </c>
      <c r="L754" s="60">
        <v>15191.379000000001</v>
      </c>
      <c r="M754" s="60">
        <v>15215.235000000001</v>
      </c>
      <c r="N754" s="60">
        <v>15282.338</v>
      </c>
      <c r="O754" s="60">
        <v>15290.44</v>
      </c>
      <c r="P754" s="60">
        <v>15271.999999999998</v>
      </c>
      <c r="Q754" s="60">
        <v>15316.295</v>
      </c>
    </row>
    <row r="755" spans="1:17" x14ac:dyDescent="0.3">
      <c r="A755" t="s">
        <v>1698</v>
      </c>
      <c r="B755" t="s">
        <v>124</v>
      </c>
      <c r="C755" t="s">
        <v>745</v>
      </c>
      <c r="D755" t="s">
        <v>746</v>
      </c>
      <c r="E755" t="s">
        <v>126</v>
      </c>
      <c r="F755" t="s">
        <v>54</v>
      </c>
      <c r="G755" s="60">
        <v>14759.161</v>
      </c>
      <c r="H755" s="60">
        <v>14683.089</v>
      </c>
      <c r="I755" s="60">
        <v>14630.027999999998</v>
      </c>
      <c r="J755" s="60">
        <v>14635.382000000001</v>
      </c>
      <c r="K755" s="60">
        <v>14601.542000000001</v>
      </c>
      <c r="L755" s="60">
        <v>14543.83</v>
      </c>
      <c r="M755" s="60">
        <v>14513.661000000002</v>
      </c>
      <c r="N755" s="60">
        <v>14537.222999999998</v>
      </c>
      <c r="O755" s="60">
        <v>14557.833000000002</v>
      </c>
      <c r="P755" s="60">
        <v>14539.841</v>
      </c>
      <c r="Q755" s="60">
        <v>14559.214000000002</v>
      </c>
    </row>
    <row r="756" spans="1:17" x14ac:dyDescent="0.3">
      <c r="A756" t="s">
        <v>1699</v>
      </c>
      <c r="B756" t="s">
        <v>35</v>
      </c>
      <c r="C756" t="s">
        <v>745</v>
      </c>
      <c r="D756" t="s">
        <v>746</v>
      </c>
      <c r="E756" t="s">
        <v>55</v>
      </c>
      <c r="F756" t="s">
        <v>53</v>
      </c>
      <c r="G756" s="60">
        <v>20986.573</v>
      </c>
      <c r="H756" s="60">
        <v>20800.839</v>
      </c>
      <c r="I756" s="60">
        <v>20639.600999999999</v>
      </c>
      <c r="J756" s="60">
        <v>20527.313000000006</v>
      </c>
      <c r="K756" s="60">
        <v>20369.492000000002</v>
      </c>
      <c r="L756" s="60">
        <v>20237.807999999997</v>
      </c>
      <c r="M756" s="60">
        <v>20150.069999999996</v>
      </c>
      <c r="N756" s="60">
        <v>20083.311999999998</v>
      </c>
      <c r="O756" s="60">
        <v>19955.669000000002</v>
      </c>
      <c r="P756" s="60">
        <v>19833.849000000002</v>
      </c>
      <c r="Q756" s="60">
        <v>19733.617999999995</v>
      </c>
    </row>
    <row r="757" spans="1:17" x14ac:dyDescent="0.3">
      <c r="A757" t="s">
        <v>1700</v>
      </c>
      <c r="B757" t="s">
        <v>36</v>
      </c>
      <c r="C757" t="s">
        <v>745</v>
      </c>
      <c r="D757" t="s">
        <v>746</v>
      </c>
      <c r="E757" t="s">
        <v>55</v>
      </c>
      <c r="F757" t="s">
        <v>54</v>
      </c>
      <c r="G757" s="60">
        <v>22426.779000000002</v>
      </c>
      <c r="H757" s="60">
        <v>22301.280000000006</v>
      </c>
      <c r="I757" s="60">
        <v>22078.294000000002</v>
      </c>
      <c r="J757" s="60">
        <v>21942.022000000012</v>
      </c>
      <c r="K757" s="60">
        <v>21770.654999999999</v>
      </c>
      <c r="L757" s="60">
        <v>21657.875999999993</v>
      </c>
      <c r="M757" s="60">
        <v>21533.526999999998</v>
      </c>
      <c r="N757" s="60">
        <v>21397.824000000001</v>
      </c>
      <c r="O757" s="60">
        <v>21231.520999999997</v>
      </c>
      <c r="P757" s="60">
        <v>21087.890999999996</v>
      </c>
      <c r="Q757" s="60">
        <v>20962.671999999991</v>
      </c>
    </row>
    <row r="758" spans="1:17" x14ac:dyDescent="0.3">
      <c r="A758" t="s">
        <v>1701</v>
      </c>
      <c r="B758" t="s">
        <v>123</v>
      </c>
      <c r="C758" t="s">
        <v>747</v>
      </c>
      <c r="D758" t="s">
        <v>748</v>
      </c>
      <c r="E758" t="s">
        <v>126</v>
      </c>
      <c r="F758" t="s">
        <v>53</v>
      </c>
      <c r="G758" s="60">
        <v>12456.52</v>
      </c>
      <c r="H758" s="60">
        <v>12367.816999999999</v>
      </c>
      <c r="I758" s="60">
        <v>12354.808999999999</v>
      </c>
      <c r="J758" s="60">
        <v>12325.577000000003</v>
      </c>
      <c r="K758" s="60">
        <v>12414.285999999998</v>
      </c>
      <c r="L758" s="60">
        <v>12418.351000000001</v>
      </c>
      <c r="M758" s="60">
        <v>12423.204999999998</v>
      </c>
      <c r="N758" s="60">
        <v>12486.7</v>
      </c>
      <c r="O758" s="60">
        <v>12489.699999999997</v>
      </c>
      <c r="P758" s="60">
        <v>12517.583000000001</v>
      </c>
      <c r="Q758" s="60">
        <v>12516.288000000002</v>
      </c>
    </row>
    <row r="759" spans="1:17" x14ac:dyDescent="0.3">
      <c r="A759" t="s">
        <v>1702</v>
      </c>
      <c r="B759" t="s">
        <v>124</v>
      </c>
      <c r="C759" t="s">
        <v>747</v>
      </c>
      <c r="D759" t="s">
        <v>748</v>
      </c>
      <c r="E759" t="s">
        <v>126</v>
      </c>
      <c r="F759" t="s">
        <v>54</v>
      </c>
      <c r="G759" s="60">
        <v>11742.305999999999</v>
      </c>
      <c r="H759" s="60">
        <v>11612.161</v>
      </c>
      <c r="I759" s="60">
        <v>11484.588</v>
      </c>
      <c r="J759" s="60">
        <v>11495.706</v>
      </c>
      <c r="K759" s="60">
        <v>11465.454999999998</v>
      </c>
      <c r="L759" s="60">
        <v>11489.339</v>
      </c>
      <c r="M759" s="60">
        <v>11489.182000000001</v>
      </c>
      <c r="N759" s="60">
        <v>11457.323999999999</v>
      </c>
      <c r="O759" s="60">
        <v>11423.699999999999</v>
      </c>
      <c r="P759" s="60">
        <v>11341.096999999998</v>
      </c>
      <c r="Q759" s="60">
        <v>11328.325999999999</v>
      </c>
    </row>
    <row r="760" spans="1:17" x14ac:dyDescent="0.3">
      <c r="A760" t="s">
        <v>1703</v>
      </c>
      <c r="B760" t="s">
        <v>35</v>
      </c>
      <c r="C760" t="s">
        <v>747</v>
      </c>
      <c r="D760" t="s">
        <v>748</v>
      </c>
      <c r="E760" t="s">
        <v>55</v>
      </c>
      <c r="F760" t="s">
        <v>53</v>
      </c>
      <c r="G760" s="60">
        <v>20471.146999999997</v>
      </c>
      <c r="H760" s="60">
        <v>20440.757000000001</v>
      </c>
      <c r="I760" s="60">
        <v>20408.008000000002</v>
      </c>
      <c r="J760" s="60">
        <v>20422.12799999999</v>
      </c>
      <c r="K760" s="60">
        <v>20350.844000000001</v>
      </c>
      <c r="L760" s="60">
        <v>20352.347000000002</v>
      </c>
      <c r="M760" s="60">
        <v>20332.403000000002</v>
      </c>
      <c r="N760" s="60">
        <v>20305.995999999999</v>
      </c>
      <c r="O760" s="60">
        <v>20258.914999999997</v>
      </c>
      <c r="P760" s="60">
        <v>20221.200999999997</v>
      </c>
      <c r="Q760" s="60">
        <v>20220.681</v>
      </c>
    </row>
    <row r="761" spans="1:17" x14ac:dyDescent="0.3">
      <c r="A761" t="s">
        <v>1704</v>
      </c>
      <c r="B761" t="s">
        <v>36</v>
      </c>
      <c r="C761" t="s">
        <v>747</v>
      </c>
      <c r="D761" t="s">
        <v>748</v>
      </c>
      <c r="E761" t="s">
        <v>55</v>
      </c>
      <c r="F761" t="s">
        <v>54</v>
      </c>
      <c r="G761" s="60">
        <v>21853.450999999994</v>
      </c>
      <c r="H761" s="60">
        <v>21862.742999999995</v>
      </c>
      <c r="I761" s="60">
        <v>21888.164000000001</v>
      </c>
      <c r="J761" s="60">
        <v>21842.843999999997</v>
      </c>
      <c r="K761" s="60">
        <v>21848.353999999996</v>
      </c>
      <c r="L761" s="60">
        <v>21851.257999999998</v>
      </c>
      <c r="M761" s="60">
        <v>21854.187000000002</v>
      </c>
      <c r="N761" s="60">
        <v>21908.105999999996</v>
      </c>
      <c r="O761" s="60">
        <v>21895.991999999998</v>
      </c>
      <c r="P761" s="60">
        <v>21841.602999999999</v>
      </c>
      <c r="Q761" s="60">
        <v>21774.679</v>
      </c>
    </row>
    <row r="762" spans="1:17" x14ac:dyDescent="0.3">
      <c r="A762" t="s">
        <v>1705</v>
      </c>
      <c r="B762" t="s">
        <v>123</v>
      </c>
      <c r="C762" t="s">
        <v>749</v>
      </c>
      <c r="D762" t="s">
        <v>750</v>
      </c>
      <c r="E762" t="s">
        <v>126</v>
      </c>
      <c r="F762" t="s">
        <v>53</v>
      </c>
      <c r="G762" s="60">
        <v>12206.051999999998</v>
      </c>
      <c r="H762" s="60">
        <v>12196.895</v>
      </c>
      <c r="I762" s="60">
        <v>12202.586000000001</v>
      </c>
      <c r="J762" s="60">
        <v>12274.237000000001</v>
      </c>
      <c r="K762" s="60">
        <v>12316.578000000001</v>
      </c>
      <c r="L762" s="60">
        <v>12410.269</v>
      </c>
      <c r="M762" s="60">
        <v>12475.103999999999</v>
      </c>
      <c r="N762" s="60">
        <v>12607.608</v>
      </c>
      <c r="O762" s="60">
        <v>12687.708999999997</v>
      </c>
      <c r="P762" s="60">
        <v>12719.458999999997</v>
      </c>
      <c r="Q762" s="60">
        <v>12797.114999999998</v>
      </c>
    </row>
    <row r="763" spans="1:17" x14ac:dyDescent="0.3">
      <c r="A763" t="s">
        <v>1706</v>
      </c>
      <c r="B763" t="s">
        <v>124</v>
      </c>
      <c r="C763" t="s">
        <v>749</v>
      </c>
      <c r="D763" t="s">
        <v>750</v>
      </c>
      <c r="E763" t="s">
        <v>126</v>
      </c>
      <c r="F763" t="s">
        <v>54</v>
      </c>
      <c r="G763" s="60">
        <v>12072.281999999999</v>
      </c>
      <c r="H763" s="60">
        <v>12103.036</v>
      </c>
      <c r="I763" s="60">
        <v>12116.861000000001</v>
      </c>
      <c r="J763" s="60">
        <v>12144.384</v>
      </c>
      <c r="K763" s="60">
        <v>12194.969000000001</v>
      </c>
      <c r="L763" s="60">
        <v>12269.914999999997</v>
      </c>
      <c r="M763" s="60">
        <v>12348.686</v>
      </c>
      <c r="N763" s="60">
        <v>12419.021999999999</v>
      </c>
      <c r="O763" s="60">
        <v>12462.507</v>
      </c>
      <c r="P763" s="60">
        <v>12488.941000000003</v>
      </c>
      <c r="Q763" s="60">
        <v>12526.982999999998</v>
      </c>
    </row>
    <row r="764" spans="1:17" x14ac:dyDescent="0.3">
      <c r="A764" t="s">
        <v>1707</v>
      </c>
      <c r="B764" t="s">
        <v>35</v>
      </c>
      <c r="C764" t="s">
        <v>749</v>
      </c>
      <c r="D764" t="s">
        <v>750</v>
      </c>
      <c r="E764" t="s">
        <v>55</v>
      </c>
      <c r="F764" t="s">
        <v>53</v>
      </c>
      <c r="G764" s="60">
        <v>18833.535000000003</v>
      </c>
      <c r="H764" s="60">
        <v>18758.789999999994</v>
      </c>
      <c r="I764" s="60">
        <v>18758.405999999999</v>
      </c>
      <c r="J764" s="60">
        <v>18751.803</v>
      </c>
      <c r="K764" s="60">
        <v>18737.452000000001</v>
      </c>
      <c r="L764" s="60">
        <v>18780.697</v>
      </c>
      <c r="M764" s="60">
        <v>18793.645</v>
      </c>
      <c r="N764" s="60">
        <v>18780.03</v>
      </c>
      <c r="O764" s="60">
        <v>18764.530999999995</v>
      </c>
      <c r="P764" s="60">
        <v>18748.239000000001</v>
      </c>
      <c r="Q764" s="60">
        <v>18733.59</v>
      </c>
    </row>
    <row r="765" spans="1:17" x14ac:dyDescent="0.3">
      <c r="A765" t="s">
        <v>1708</v>
      </c>
      <c r="B765" t="s">
        <v>36</v>
      </c>
      <c r="C765" t="s">
        <v>749</v>
      </c>
      <c r="D765" t="s">
        <v>750</v>
      </c>
      <c r="E765" t="s">
        <v>55</v>
      </c>
      <c r="F765" t="s">
        <v>54</v>
      </c>
      <c r="G765" s="60">
        <v>19451.948</v>
      </c>
      <c r="H765" s="60">
        <v>19401.355000000003</v>
      </c>
      <c r="I765" s="60">
        <v>19490.959000000003</v>
      </c>
      <c r="J765" s="60">
        <v>19582.329000000002</v>
      </c>
      <c r="K765" s="60">
        <v>19595.923000000003</v>
      </c>
      <c r="L765" s="60">
        <v>19670.114999999998</v>
      </c>
      <c r="M765" s="60">
        <v>19763.84</v>
      </c>
      <c r="N765" s="60">
        <v>19826.59</v>
      </c>
      <c r="O765" s="60">
        <v>19904.331999999999</v>
      </c>
      <c r="P765" s="60">
        <v>19977.952000000001</v>
      </c>
      <c r="Q765" s="60">
        <v>20062.159</v>
      </c>
    </row>
    <row r="766" spans="1:17" x14ac:dyDescent="0.3">
      <c r="A766" t="s">
        <v>1709</v>
      </c>
      <c r="B766" t="s">
        <v>123</v>
      </c>
      <c r="C766" t="s">
        <v>751</v>
      </c>
      <c r="D766" t="s">
        <v>752</v>
      </c>
      <c r="E766" t="s">
        <v>126</v>
      </c>
      <c r="F766" t="s">
        <v>53</v>
      </c>
      <c r="G766" s="60">
        <v>29688.080000000005</v>
      </c>
      <c r="H766" s="60">
        <v>30059.880000000008</v>
      </c>
      <c r="I766" s="60">
        <v>30233.483999999997</v>
      </c>
      <c r="J766" s="60">
        <v>30331.646999999997</v>
      </c>
      <c r="K766" s="60">
        <v>30459.436999999998</v>
      </c>
      <c r="L766" s="60">
        <v>30505.262999999999</v>
      </c>
      <c r="M766" s="60">
        <v>30469.188000000002</v>
      </c>
      <c r="N766" s="60">
        <v>30605.173999999995</v>
      </c>
      <c r="O766" s="60">
        <v>30797.29</v>
      </c>
      <c r="P766" s="60">
        <v>31009.444999999996</v>
      </c>
      <c r="Q766" s="60">
        <v>31380.606000000003</v>
      </c>
    </row>
    <row r="767" spans="1:17" x14ac:dyDescent="0.3">
      <c r="A767" t="s">
        <v>1710</v>
      </c>
      <c r="B767" t="s">
        <v>124</v>
      </c>
      <c r="C767" t="s">
        <v>751</v>
      </c>
      <c r="D767" t="s">
        <v>752</v>
      </c>
      <c r="E767" t="s">
        <v>126</v>
      </c>
      <c r="F767" t="s">
        <v>54</v>
      </c>
      <c r="G767" s="60">
        <v>26534.628999999997</v>
      </c>
      <c r="H767" s="60">
        <v>26764.861999999997</v>
      </c>
      <c r="I767" s="60">
        <v>26888.844000000001</v>
      </c>
      <c r="J767" s="60">
        <v>27005.004999999997</v>
      </c>
      <c r="K767" s="60">
        <v>26979.468000000001</v>
      </c>
      <c r="L767" s="60">
        <v>27012.285</v>
      </c>
      <c r="M767" s="60">
        <v>27040.366000000002</v>
      </c>
      <c r="N767" s="60">
        <v>27136.090000000004</v>
      </c>
      <c r="O767" s="60">
        <v>27271.712999999996</v>
      </c>
      <c r="P767" s="60">
        <v>27448.238999999994</v>
      </c>
      <c r="Q767" s="60">
        <v>27716.051000000003</v>
      </c>
    </row>
    <row r="768" spans="1:17" x14ac:dyDescent="0.3">
      <c r="A768" t="s">
        <v>1711</v>
      </c>
      <c r="B768" t="s">
        <v>35</v>
      </c>
      <c r="C768" t="s">
        <v>751</v>
      </c>
      <c r="D768" t="s">
        <v>752</v>
      </c>
      <c r="E768" t="s">
        <v>55</v>
      </c>
      <c r="F768" t="s">
        <v>53</v>
      </c>
      <c r="G768" s="60">
        <v>32124.412</v>
      </c>
      <c r="H768" s="60">
        <v>32300.556</v>
      </c>
      <c r="I768" s="60">
        <v>32509.289999999997</v>
      </c>
      <c r="J768" s="60">
        <v>32787.754000000001</v>
      </c>
      <c r="K768" s="60">
        <v>32981.125999999997</v>
      </c>
      <c r="L768" s="60">
        <v>33205.156000000003</v>
      </c>
      <c r="M768" s="60">
        <v>33562.373</v>
      </c>
      <c r="N768" s="60">
        <v>33731.131000000001</v>
      </c>
      <c r="O768" s="60">
        <v>33918.451000000001</v>
      </c>
      <c r="P768" s="60">
        <v>34171.217000000004</v>
      </c>
      <c r="Q768" s="60">
        <v>34370.353999999999</v>
      </c>
    </row>
    <row r="769" spans="1:17" x14ac:dyDescent="0.3">
      <c r="A769" t="s">
        <v>1712</v>
      </c>
      <c r="B769" t="s">
        <v>36</v>
      </c>
      <c r="C769" t="s">
        <v>751</v>
      </c>
      <c r="D769" t="s">
        <v>752</v>
      </c>
      <c r="E769" t="s">
        <v>55</v>
      </c>
      <c r="F769" t="s">
        <v>54</v>
      </c>
      <c r="G769" s="60">
        <v>32435.214</v>
      </c>
      <c r="H769" s="60">
        <v>32723.433999999994</v>
      </c>
      <c r="I769" s="60">
        <v>32981.892999999996</v>
      </c>
      <c r="J769" s="60">
        <v>33241.184000000001</v>
      </c>
      <c r="K769" s="60">
        <v>33529.268000000004</v>
      </c>
      <c r="L769" s="60">
        <v>33810.902999999998</v>
      </c>
      <c r="M769" s="60">
        <v>34211.563999999998</v>
      </c>
      <c r="N769" s="60">
        <v>34524.27199999999</v>
      </c>
      <c r="O769" s="60">
        <v>34827.762000000002</v>
      </c>
      <c r="P769" s="60">
        <v>35089.745000000003</v>
      </c>
      <c r="Q769" s="60">
        <v>35333.432999999997</v>
      </c>
    </row>
    <row r="770" spans="1:17" x14ac:dyDescent="0.3">
      <c r="A770" t="s">
        <v>1713</v>
      </c>
      <c r="B770" t="s">
        <v>123</v>
      </c>
      <c r="C770" t="s">
        <v>753</v>
      </c>
      <c r="D770" t="s">
        <v>754</v>
      </c>
      <c r="E770" t="s">
        <v>126</v>
      </c>
      <c r="F770" t="s">
        <v>53</v>
      </c>
      <c r="G770" s="60">
        <v>9991.6180000000004</v>
      </c>
      <c r="H770" s="60">
        <v>9945.1400000000012</v>
      </c>
      <c r="I770" s="60">
        <v>9965.3019999999997</v>
      </c>
      <c r="J770" s="60">
        <v>10036.378999999999</v>
      </c>
      <c r="K770" s="60">
        <v>10075.853000000001</v>
      </c>
      <c r="L770" s="60">
        <v>10149.492999999999</v>
      </c>
      <c r="M770" s="60">
        <v>10180.321000000002</v>
      </c>
      <c r="N770" s="60">
        <v>10296.998000000001</v>
      </c>
      <c r="O770" s="60">
        <v>10344.268000000002</v>
      </c>
      <c r="P770" s="60">
        <v>10383.631999999998</v>
      </c>
      <c r="Q770" s="60">
        <v>10388.159000000001</v>
      </c>
    </row>
    <row r="771" spans="1:17" x14ac:dyDescent="0.3">
      <c r="A771" t="s">
        <v>1714</v>
      </c>
      <c r="B771" t="s">
        <v>124</v>
      </c>
      <c r="C771" t="s">
        <v>753</v>
      </c>
      <c r="D771" t="s">
        <v>754</v>
      </c>
      <c r="E771" t="s">
        <v>126</v>
      </c>
      <c r="F771" t="s">
        <v>54</v>
      </c>
      <c r="G771" s="60">
        <v>9471.0810000000019</v>
      </c>
      <c r="H771" s="60">
        <v>9418.2240000000002</v>
      </c>
      <c r="I771" s="60">
        <v>9417.5339999999997</v>
      </c>
      <c r="J771" s="60">
        <v>9433.5640000000003</v>
      </c>
      <c r="K771" s="60">
        <v>9435.2549999999992</v>
      </c>
      <c r="L771" s="60">
        <v>9444.9369999999999</v>
      </c>
      <c r="M771" s="60">
        <v>9483.5479999999989</v>
      </c>
      <c r="N771" s="60">
        <v>9520.1239999999998</v>
      </c>
      <c r="O771" s="60">
        <v>9531.7649999999994</v>
      </c>
      <c r="P771" s="60">
        <v>9578.0889999999963</v>
      </c>
      <c r="Q771" s="60">
        <v>9555.2350000000006</v>
      </c>
    </row>
    <row r="772" spans="1:17" x14ac:dyDescent="0.3">
      <c r="A772" t="s">
        <v>1715</v>
      </c>
      <c r="B772" t="s">
        <v>35</v>
      </c>
      <c r="C772" t="s">
        <v>753</v>
      </c>
      <c r="D772" t="s">
        <v>754</v>
      </c>
      <c r="E772" t="s">
        <v>55</v>
      </c>
      <c r="F772" t="s">
        <v>53</v>
      </c>
      <c r="G772" s="60">
        <v>18603.996999999996</v>
      </c>
      <c r="H772" s="60">
        <v>18659.704999999998</v>
      </c>
      <c r="I772" s="60">
        <v>18681.685999999998</v>
      </c>
      <c r="J772" s="60">
        <v>18660.799999999996</v>
      </c>
      <c r="K772" s="60">
        <v>18661.360999999997</v>
      </c>
      <c r="L772" s="60">
        <v>18733.310000000001</v>
      </c>
      <c r="M772" s="60">
        <v>18820.599000000002</v>
      </c>
      <c r="N772" s="60">
        <v>18838.364999999998</v>
      </c>
      <c r="O772" s="60">
        <v>18890.879000000001</v>
      </c>
      <c r="P772" s="60">
        <v>18896.623000000003</v>
      </c>
      <c r="Q772" s="60">
        <v>18963.642000000003</v>
      </c>
    </row>
    <row r="773" spans="1:17" x14ac:dyDescent="0.3">
      <c r="A773" t="s">
        <v>1716</v>
      </c>
      <c r="B773" t="s">
        <v>36</v>
      </c>
      <c r="C773" t="s">
        <v>753</v>
      </c>
      <c r="D773" t="s">
        <v>754</v>
      </c>
      <c r="E773" t="s">
        <v>55</v>
      </c>
      <c r="F773" t="s">
        <v>54</v>
      </c>
      <c r="G773" s="60">
        <v>19017.867999999995</v>
      </c>
      <c r="H773" s="60">
        <v>19076.836000000003</v>
      </c>
      <c r="I773" s="60">
        <v>19147.798999999999</v>
      </c>
      <c r="J773" s="60">
        <v>19222.620000000006</v>
      </c>
      <c r="K773" s="60">
        <v>19293.331999999999</v>
      </c>
      <c r="L773" s="60">
        <v>19371.833999999995</v>
      </c>
      <c r="M773" s="60">
        <v>19461.659999999993</v>
      </c>
      <c r="N773" s="60">
        <v>19517.736000000008</v>
      </c>
      <c r="O773" s="60">
        <v>19567.136000000002</v>
      </c>
      <c r="P773" s="60">
        <v>19627.334999999999</v>
      </c>
      <c r="Q773" s="60">
        <v>19672.563999999998</v>
      </c>
    </row>
    <row r="774" spans="1:17" x14ac:dyDescent="0.3">
      <c r="A774" t="s">
        <v>1717</v>
      </c>
      <c r="B774" t="s">
        <v>123</v>
      </c>
      <c r="C774" t="s">
        <v>755</v>
      </c>
      <c r="D774" t="s">
        <v>756</v>
      </c>
      <c r="E774" t="s">
        <v>126</v>
      </c>
      <c r="F774" t="s">
        <v>53</v>
      </c>
      <c r="G774" s="60">
        <v>12915.924000000001</v>
      </c>
      <c r="H774" s="60">
        <v>12847.211000000001</v>
      </c>
      <c r="I774" s="60">
        <v>12838.096000000001</v>
      </c>
      <c r="J774" s="60">
        <v>12862.964000000002</v>
      </c>
      <c r="K774" s="60">
        <v>12948.236999999999</v>
      </c>
      <c r="L774" s="60">
        <v>13019.409</v>
      </c>
      <c r="M774" s="60">
        <v>13073.368</v>
      </c>
      <c r="N774" s="60">
        <v>13161.892</v>
      </c>
      <c r="O774" s="60">
        <v>13247.617999999999</v>
      </c>
      <c r="P774" s="60">
        <v>13288.597</v>
      </c>
      <c r="Q774" s="60">
        <v>13329.508000000002</v>
      </c>
    </row>
    <row r="775" spans="1:17" x14ac:dyDescent="0.3">
      <c r="A775" t="s">
        <v>1718</v>
      </c>
      <c r="B775" t="s">
        <v>124</v>
      </c>
      <c r="C775" t="s">
        <v>755</v>
      </c>
      <c r="D775" t="s">
        <v>756</v>
      </c>
      <c r="E775" t="s">
        <v>126</v>
      </c>
      <c r="F775" t="s">
        <v>54</v>
      </c>
      <c r="G775" s="60">
        <v>13012.258000000003</v>
      </c>
      <c r="H775" s="60">
        <v>12972.265000000003</v>
      </c>
      <c r="I775" s="60">
        <v>12993.787</v>
      </c>
      <c r="J775" s="60">
        <v>13002.400999999998</v>
      </c>
      <c r="K775" s="60">
        <v>12953.936999999998</v>
      </c>
      <c r="L775" s="60">
        <v>13002.144000000002</v>
      </c>
      <c r="M775" s="60">
        <v>12996.438999999998</v>
      </c>
      <c r="N775" s="60">
        <v>13016.231</v>
      </c>
      <c r="O775" s="60">
        <v>13012.031999999999</v>
      </c>
      <c r="P775" s="60">
        <v>13019.725</v>
      </c>
      <c r="Q775" s="60">
        <v>13080.536</v>
      </c>
    </row>
    <row r="776" spans="1:17" x14ac:dyDescent="0.3">
      <c r="A776" t="s">
        <v>1719</v>
      </c>
      <c r="B776" t="s">
        <v>35</v>
      </c>
      <c r="C776" t="s">
        <v>755</v>
      </c>
      <c r="D776" t="s">
        <v>756</v>
      </c>
      <c r="E776" t="s">
        <v>55</v>
      </c>
      <c r="F776" t="s">
        <v>53</v>
      </c>
      <c r="G776" s="60">
        <v>22042.490999999998</v>
      </c>
      <c r="H776" s="60">
        <v>22021.085000000003</v>
      </c>
      <c r="I776" s="60">
        <v>22013.841</v>
      </c>
      <c r="J776" s="60">
        <v>22031.081000000002</v>
      </c>
      <c r="K776" s="60">
        <v>22015.74</v>
      </c>
      <c r="L776" s="60">
        <v>22006.783000000003</v>
      </c>
      <c r="M776" s="60">
        <v>22067.525000000001</v>
      </c>
      <c r="N776" s="60">
        <v>22061.345000000001</v>
      </c>
      <c r="O776" s="60">
        <v>22034.09</v>
      </c>
      <c r="P776" s="60">
        <v>22083.601999999999</v>
      </c>
      <c r="Q776" s="60">
        <v>22106.848000000002</v>
      </c>
    </row>
    <row r="777" spans="1:17" x14ac:dyDescent="0.3">
      <c r="A777" t="s">
        <v>1720</v>
      </c>
      <c r="B777" t="s">
        <v>36</v>
      </c>
      <c r="C777" t="s">
        <v>755</v>
      </c>
      <c r="D777" t="s">
        <v>756</v>
      </c>
      <c r="E777" t="s">
        <v>55</v>
      </c>
      <c r="F777" t="s">
        <v>54</v>
      </c>
      <c r="G777" s="60">
        <v>22588.848000000002</v>
      </c>
      <c r="H777" s="60">
        <v>22570.067999999999</v>
      </c>
      <c r="I777" s="60">
        <v>22560.974999999999</v>
      </c>
      <c r="J777" s="60">
        <v>22600.722000000005</v>
      </c>
      <c r="K777" s="60">
        <v>22626.307000000004</v>
      </c>
      <c r="L777" s="60">
        <v>22699.001999999997</v>
      </c>
      <c r="M777" s="60">
        <v>22864.936000000009</v>
      </c>
      <c r="N777" s="60">
        <v>22952.216</v>
      </c>
      <c r="O777" s="60">
        <v>23039.264000000003</v>
      </c>
      <c r="P777" s="60">
        <v>23089.911000000004</v>
      </c>
      <c r="Q777" s="60">
        <v>23130.629000000001</v>
      </c>
    </row>
    <row r="778" spans="1:17" x14ac:dyDescent="0.3">
      <c r="A778" t="s">
        <v>1721</v>
      </c>
      <c r="B778" t="s">
        <v>123</v>
      </c>
      <c r="C778" t="s">
        <v>757</v>
      </c>
      <c r="D778" t="s">
        <v>758</v>
      </c>
      <c r="E778" t="s">
        <v>126</v>
      </c>
      <c r="F778" t="s">
        <v>53</v>
      </c>
      <c r="G778" s="60">
        <v>5865.5329999999985</v>
      </c>
      <c r="H778" s="60">
        <v>5791.5780000000004</v>
      </c>
      <c r="I778" s="60">
        <v>5751.2939999999999</v>
      </c>
      <c r="J778" s="60">
        <v>5769.2430000000013</v>
      </c>
      <c r="K778" s="60">
        <v>5775.9570000000012</v>
      </c>
      <c r="L778" s="60">
        <v>5795.030999999999</v>
      </c>
      <c r="M778" s="60">
        <v>5802.5019999999995</v>
      </c>
      <c r="N778" s="60">
        <v>5863.6670000000004</v>
      </c>
      <c r="O778" s="60">
        <v>5893.2390000000005</v>
      </c>
      <c r="P778" s="60">
        <v>5882.8199999999988</v>
      </c>
      <c r="Q778" s="60">
        <v>5880.4409999999998</v>
      </c>
    </row>
    <row r="779" spans="1:17" x14ac:dyDescent="0.3">
      <c r="A779" t="s">
        <v>1722</v>
      </c>
      <c r="B779" t="s">
        <v>124</v>
      </c>
      <c r="C779" t="s">
        <v>757</v>
      </c>
      <c r="D779" t="s">
        <v>758</v>
      </c>
      <c r="E779" t="s">
        <v>126</v>
      </c>
      <c r="F779" t="s">
        <v>54</v>
      </c>
      <c r="G779" s="60">
        <v>5915.329999999999</v>
      </c>
      <c r="H779" s="60">
        <v>5913.9180000000006</v>
      </c>
      <c r="I779" s="60">
        <v>5896.0239999999985</v>
      </c>
      <c r="J779" s="60">
        <v>5870.0740000000005</v>
      </c>
      <c r="K779" s="60">
        <v>5831.5290000000005</v>
      </c>
      <c r="L779" s="60">
        <v>5851.8750000000018</v>
      </c>
      <c r="M779" s="60">
        <v>5875.5900000000011</v>
      </c>
      <c r="N779" s="60">
        <v>5861.8070000000007</v>
      </c>
      <c r="O779" s="60">
        <v>5887.7420000000011</v>
      </c>
      <c r="P779" s="60">
        <v>5920.2209999999995</v>
      </c>
      <c r="Q779" s="60">
        <v>5933.2579999999989</v>
      </c>
    </row>
    <row r="780" spans="1:17" x14ac:dyDescent="0.3">
      <c r="A780" t="s">
        <v>1723</v>
      </c>
      <c r="B780" t="s">
        <v>35</v>
      </c>
      <c r="C780" t="s">
        <v>757</v>
      </c>
      <c r="D780" t="s">
        <v>758</v>
      </c>
      <c r="E780" t="s">
        <v>55</v>
      </c>
      <c r="F780" t="s">
        <v>53</v>
      </c>
      <c r="G780" s="60">
        <v>10578.879999999997</v>
      </c>
      <c r="H780" s="60">
        <v>10583.578000000001</v>
      </c>
      <c r="I780" s="60">
        <v>10539.955</v>
      </c>
      <c r="J780" s="60">
        <v>10500.694000000001</v>
      </c>
      <c r="K780" s="60">
        <v>10463.949000000001</v>
      </c>
      <c r="L780" s="60">
        <v>10410.467000000001</v>
      </c>
      <c r="M780" s="60">
        <v>10406.789999999999</v>
      </c>
      <c r="N780" s="60">
        <v>10374.817999999999</v>
      </c>
      <c r="O780" s="60">
        <v>10341.870999999999</v>
      </c>
      <c r="P780" s="60">
        <v>10358.847</v>
      </c>
      <c r="Q780" s="60">
        <v>10368.156999999999</v>
      </c>
    </row>
    <row r="781" spans="1:17" x14ac:dyDescent="0.3">
      <c r="A781" t="s">
        <v>1724</v>
      </c>
      <c r="B781" t="s">
        <v>36</v>
      </c>
      <c r="C781" t="s">
        <v>757</v>
      </c>
      <c r="D781" t="s">
        <v>758</v>
      </c>
      <c r="E781" t="s">
        <v>55</v>
      </c>
      <c r="F781" t="s">
        <v>54</v>
      </c>
      <c r="G781" s="60">
        <v>10858.150999999998</v>
      </c>
      <c r="H781" s="60">
        <v>10856.857</v>
      </c>
      <c r="I781" s="60">
        <v>10807.854999999996</v>
      </c>
      <c r="J781" s="60">
        <v>10842.313</v>
      </c>
      <c r="K781" s="60">
        <v>10868.449000000002</v>
      </c>
      <c r="L781" s="60">
        <v>10896.364</v>
      </c>
      <c r="M781" s="60">
        <v>10914.523000000003</v>
      </c>
      <c r="N781" s="60">
        <v>10939.58</v>
      </c>
      <c r="O781" s="60">
        <v>10928.055999999999</v>
      </c>
      <c r="P781" s="60">
        <v>10940.692999999999</v>
      </c>
      <c r="Q781" s="60">
        <v>10959.473000000002</v>
      </c>
    </row>
    <row r="782" spans="1:17" x14ac:dyDescent="0.3">
      <c r="A782" t="s">
        <v>1725</v>
      </c>
      <c r="B782" t="s">
        <v>123</v>
      </c>
      <c r="C782" t="s">
        <v>759</v>
      </c>
      <c r="D782" t="s">
        <v>760</v>
      </c>
      <c r="E782" t="s">
        <v>126</v>
      </c>
      <c r="F782" t="s">
        <v>53</v>
      </c>
      <c r="G782" s="60">
        <v>11731.063</v>
      </c>
      <c r="H782" s="60">
        <v>11679.735999999999</v>
      </c>
      <c r="I782" s="60">
        <v>11705.186</v>
      </c>
      <c r="J782" s="60">
        <v>11762.826000000001</v>
      </c>
      <c r="K782" s="60">
        <v>11841.871000000001</v>
      </c>
      <c r="L782" s="60">
        <v>11952.753999999999</v>
      </c>
      <c r="M782" s="60">
        <v>12063.952999999998</v>
      </c>
      <c r="N782" s="60">
        <v>12120.606999999998</v>
      </c>
      <c r="O782" s="60">
        <v>12203.674999999999</v>
      </c>
      <c r="P782" s="60">
        <v>12267.300000000001</v>
      </c>
      <c r="Q782" s="60">
        <v>12287.537999999999</v>
      </c>
    </row>
    <row r="783" spans="1:17" x14ac:dyDescent="0.3">
      <c r="A783" t="s">
        <v>1726</v>
      </c>
      <c r="B783" t="s">
        <v>124</v>
      </c>
      <c r="C783" t="s">
        <v>759</v>
      </c>
      <c r="D783" t="s">
        <v>760</v>
      </c>
      <c r="E783" t="s">
        <v>126</v>
      </c>
      <c r="F783" t="s">
        <v>54</v>
      </c>
      <c r="G783" s="60">
        <v>11858.590999999999</v>
      </c>
      <c r="H783" s="60">
        <v>11864.588</v>
      </c>
      <c r="I783" s="60">
        <v>11872.305999999999</v>
      </c>
      <c r="J783" s="60">
        <v>11923.867000000002</v>
      </c>
      <c r="K783" s="60">
        <v>11909.342999999999</v>
      </c>
      <c r="L783" s="60">
        <v>11924.564000000002</v>
      </c>
      <c r="M783" s="60">
        <v>11981.358000000002</v>
      </c>
      <c r="N783" s="60">
        <v>12055.268</v>
      </c>
      <c r="O783" s="60">
        <v>12087.136</v>
      </c>
      <c r="P783" s="60">
        <v>12106.256999999998</v>
      </c>
      <c r="Q783" s="60">
        <v>12131.885</v>
      </c>
    </row>
    <row r="784" spans="1:17" x14ac:dyDescent="0.3">
      <c r="A784" t="s">
        <v>1727</v>
      </c>
      <c r="B784" t="s">
        <v>35</v>
      </c>
      <c r="C784" t="s">
        <v>759</v>
      </c>
      <c r="D784" t="s">
        <v>760</v>
      </c>
      <c r="E784" t="s">
        <v>55</v>
      </c>
      <c r="F784" t="s">
        <v>53</v>
      </c>
      <c r="G784" s="60">
        <v>19828.948999999997</v>
      </c>
      <c r="H784" s="60">
        <v>19833.205999999998</v>
      </c>
      <c r="I784" s="60">
        <v>19817.461000000007</v>
      </c>
      <c r="J784" s="60">
        <v>19767.51400000001</v>
      </c>
      <c r="K784" s="60">
        <v>19695.154999999999</v>
      </c>
      <c r="L784" s="60">
        <v>19677.248</v>
      </c>
      <c r="M784" s="60">
        <v>19653.253999999997</v>
      </c>
      <c r="N784" s="60">
        <v>19666.421000000002</v>
      </c>
      <c r="O784" s="60">
        <v>19648.968999999997</v>
      </c>
      <c r="P784" s="60">
        <v>19662.200000000004</v>
      </c>
      <c r="Q784" s="60">
        <v>19713.062999999998</v>
      </c>
    </row>
    <row r="785" spans="1:17" x14ac:dyDescent="0.3">
      <c r="A785" t="s">
        <v>1728</v>
      </c>
      <c r="B785" t="s">
        <v>36</v>
      </c>
      <c r="C785" t="s">
        <v>759</v>
      </c>
      <c r="D785" t="s">
        <v>760</v>
      </c>
      <c r="E785" t="s">
        <v>55</v>
      </c>
      <c r="F785" t="s">
        <v>54</v>
      </c>
      <c r="G785" s="60">
        <v>19798.865999999998</v>
      </c>
      <c r="H785" s="60">
        <v>19764.922000000002</v>
      </c>
      <c r="I785" s="60">
        <v>19815.081000000002</v>
      </c>
      <c r="J785" s="60">
        <v>19872.570999999996</v>
      </c>
      <c r="K785" s="60">
        <v>19945.434999999998</v>
      </c>
      <c r="L785" s="60">
        <v>20014.725000000006</v>
      </c>
      <c r="M785" s="60">
        <v>20078.453999999998</v>
      </c>
      <c r="N785" s="60">
        <v>20126.879000000001</v>
      </c>
      <c r="O785" s="60">
        <v>20184.075999999997</v>
      </c>
      <c r="P785" s="60">
        <v>20196.134999999998</v>
      </c>
      <c r="Q785" s="60">
        <v>20236.97</v>
      </c>
    </row>
    <row r="786" spans="1:17" x14ac:dyDescent="0.3">
      <c r="A786" t="s">
        <v>1729</v>
      </c>
      <c r="B786" t="s">
        <v>123</v>
      </c>
      <c r="C786" t="s">
        <v>761</v>
      </c>
      <c r="D786" t="s">
        <v>762</v>
      </c>
      <c r="E786" t="s">
        <v>126</v>
      </c>
      <c r="F786" t="s">
        <v>53</v>
      </c>
      <c r="G786" s="60">
        <v>7246.0079999999989</v>
      </c>
      <c r="H786" s="60">
        <v>7035.6969999999992</v>
      </c>
      <c r="I786" s="60">
        <v>6859.451</v>
      </c>
      <c r="J786" s="60">
        <v>6731.1110000000008</v>
      </c>
      <c r="K786" s="60">
        <v>6677.7710000000006</v>
      </c>
      <c r="L786" s="60">
        <v>6618.37</v>
      </c>
      <c r="M786" s="60">
        <v>6577.4969999999985</v>
      </c>
      <c r="N786" s="60">
        <v>6598.4800000000005</v>
      </c>
      <c r="O786" s="60">
        <v>6629.33</v>
      </c>
      <c r="P786" s="60">
        <v>6654.8469999999998</v>
      </c>
      <c r="Q786" s="60">
        <v>6718.8750000000009</v>
      </c>
    </row>
    <row r="787" spans="1:17" x14ac:dyDescent="0.3">
      <c r="A787" t="s">
        <v>1730</v>
      </c>
      <c r="B787" t="s">
        <v>124</v>
      </c>
      <c r="C787" t="s">
        <v>761</v>
      </c>
      <c r="D787" t="s">
        <v>762</v>
      </c>
      <c r="E787" t="s">
        <v>126</v>
      </c>
      <c r="F787" t="s">
        <v>54</v>
      </c>
      <c r="G787" s="60">
        <v>7456.2110000000002</v>
      </c>
      <c r="H787" s="60">
        <v>7353.5429999999997</v>
      </c>
      <c r="I787" s="60">
        <v>7275.6540000000005</v>
      </c>
      <c r="J787" s="60">
        <v>7195.8199999999988</v>
      </c>
      <c r="K787" s="60">
        <v>7124.6810000000005</v>
      </c>
      <c r="L787" s="60">
        <v>7098.3160000000007</v>
      </c>
      <c r="M787" s="60">
        <v>7069.8019999999997</v>
      </c>
      <c r="N787" s="60">
        <v>7123.2519999999986</v>
      </c>
      <c r="O787" s="60">
        <v>7166.0079999999998</v>
      </c>
      <c r="P787" s="60">
        <v>7182.2319999999982</v>
      </c>
      <c r="Q787" s="60">
        <v>7238.8149999999996</v>
      </c>
    </row>
    <row r="788" spans="1:17" x14ac:dyDescent="0.3">
      <c r="A788" t="s">
        <v>1731</v>
      </c>
      <c r="B788" t="s">
        <v>35</v>
      </c>
      <c r="C788" t="s">
        <v>761</v>
      </c>
      <c r="D788" t="s">
        <v>762</v>
      </c>
      <c r="E788" t="s">
        <v>55</v>
      </c>
      <c r="F788" t="s">
        <v>53</v>
      </c>
      <c r="G788" s="60">
        <v>10314.314999999999</v>
      </c>
      <c r="H788" s="60">
        <v>10309.992000000002</v>
      </c>
      <c r="I788" s="60">
        <v>10313.471999999998</v>
      </c>
      <c r="J788" s="60">
        <v>10349.050000000001</v>
      </c>
      <c r="K788" s="60">
        <v>10316.457000000002</v>
      </c>
      <c r="L788" s="60">
        <v>10336.571000000002</v>
      </c>
      <c r="M788" s="60">
        <v>10367.102999999999</v>
      </c>
      <c r="N788" s="60">
        <v>10393.807000000003</v>
      </c>
      <c r="O788" s="60">
        <v>10381.096</v>
      </c>
      <c r="P788" s="60">
        <v>10352.117</v>
      </c>
      <c r="Q788" s="60">
        <v>10316.387000000001</v>
      </c>
    </row>
    <row r="789" spans="1:17" x14ac:dyDescent="0.3">
      <c r="A789" t="s">
        <v>1732</v>
      </c>
      <c r="B789" t="s">
        <v>36</v>
      </c>
      <c r="C789" t="s">
        <v>761</v>
      </c>
      <c r="D789" t="s">
        <v>762</v>
      </c>
      <c r="E789" t="s">
        <v>55</v>
      </c>
      <c r="F789" t="s">
        <v>54</v>
      </c>
      <c r="G789" s="60">
        <v>10892.845999999996</v>
      </c>
      <c r="H789" s="60">
        <v>10915.852999999999</v>
      </c>
      <c r="I789" s="60">
        <v>10958.474999999999</v>
      </c>
      <c r="J789" s="60">
        <v>11001.949999999999</v>
      </c>
      <c r="K789" s="60">
        <v>11013.514000000001</v>
      </c>
      <c r="L789" s="60">
        <v>11036.964999999998</v>
      </c>
      <c r="M789" s="60">
        <v>11079.995000000001</v>
      </c>
      <c r="N789" s="60">
        <v>11093.914999999999</v>
      </c>
      <c r="O789" s="60">
        <v>11129.987999999999</v>
      </c>
      <c r="P789" s="60">
        <v>11166.583000000001</v>
      </c>
      <c r="Q789" s="60">
        <v>11148.516</v>
      </c>
    </row>
    <row r="790" spans="1:17" x14ac:dyDescent="0.3">
      <c r="A790" t="s">
        <v>1733</v>
      </c>
      <c r="B790" t="s">
        <v>123</v>
      </c>
      <c r="C790" t="s">
        <v>763</v>
      </c>
      <c r="D790" t="s">
        <v>764</v>
      </c>
      <c r="E790" t="s">
        <v>126</v>
      </c>
      <c r="F790" t="s">
        <v>53</v>
      </c>
      <c r="G790" s="60">
        <v>9231.6139999999978</v>
      </c>
      <c r="H790" s="60">
        <v>9293.1269999999986</v>
      </c>
      <c r="I790" s="60">
        <v>9340.9920000000002</v>
      </c>
      <c r="J790" s="60">
        <v>9355.3790000000026</v>
      </c>
      <c r="K790" s="60">
        <v>9374.0399999999991</v>
      </c>
      <c r="L790" s="60">
        <v>9357.4399999999987</v>
      </c>
      <c r="M790" s="60">
        <v>9402.09</v>
      </c>
      <c r="N790" s="60">
        <v>9456.3790000000008</v>
      </c>
      <c r="O790" s="60">
        <v>9514.5160000000033</v>
      </c>
      <c r="P790" s="60">
        <v>9578.9250000000011</v>
      </c>
      <c r="Q790" s="60">
        <v>9620.8229999999985</v>
      </c>
    </row>
    <row r="791" spans="1:17" x14ac:dyDescent="0.3">
      <c r="A791" t="s">
        <v>1734</v>
      </c>
      <c r="B791" t="s">
        <v>124</v>
      </c>
      <c r="C791" t="s">
        <v>763</v>
      </c>
      <c r="D791" t="s">
        <v>764</v>
      </c>
      <c r="E791" t="s">
        <v>126</v>
      </c>
      <c r="F791" t="s">
        <v>54</v>
      </c>
      <c r="G791" s="60">
        <v>8881.5619999999981</v>
      </c>
      <c r="H791" s="60">
        <v>8883.2290000000012</v>
      </c>
      <c r="I791" s="60">
        <v>8892.9280000000017</v>
      </c>
      <c r="J791" s="60">
        <v>8830.2199999999993</v>
      </c>
      <c r="K791" s="60">
        <v>8845.5059999999994</v>
      </c>
      <c r="L791" s="60">
        <v>8841.9920000000002</v>
      </c>
      <c r="M791" s="60">
        <v>8816.0580000000009</v>
      </c>
      <c r="N791" s="60">
        <v>8822.0590000000011</v>
      </c>
      <c r="O791" s="60">
        <v>8818.6180000000004</v>
      </c>
      <c r="P791" s="60">
        <v>8769.1350000000002</v>
      </c>
      <c r="Q791" s="60">
        <v>8797.134</v>
      </c>
    </row>
    <row r="792" spans="1:17" x14ac:dyDescent="0.3">
      <c r="A792" t="s">
        <v>1735</v>
      </c>
      <c r="B792" t="s">
        <v>35</v>
      </c>
      <c r="C792" t="s">
        <v>763</v>
      </c>
      <c r="D792" t="s">
        <v>764</v>
      </c>
      <c r="E792" t="s">
        <v>55</v>
      </c>
      <c r="F792" t="s">
        <v>53</v>
      </c>
      <c r="G792" s="60">
        <v>12294.227000000003</v>
      </c>
      <c r="H792" s="60">
        <v>12354.549000000001</v>
      </c>
      <c r="I792" s="60">
        <v>12441.201999999997</v>
      </c>
      <c r="J792" s="60">
        <v>12519.828</v>
      </c>
      <c r="K792" s="60">
        <v>12624.95</v>
      </c>
      <c r="L792" s="60">
        <v>12713.425000000001</v>
      </c>
      <c r="M792" s="60">
        <v>12784.542000000003</v>
      </c>
      <c r="N792" s="60">
        <v>12898.551000000003</v>
      </c>
      <c r="O792" s="60">
        <v>12994.386999999997</v>
      </c>
      <c r="P792" s="60">
        <v>13049.15</v>
      </c>
      <c r="Q792" s="60">
        <v>13158.722</v>
      </c>
    </row>
    <row r="793" spans="1:17" x14ac:dyDescent="0.3">
      <c r="A793" t="s">
        <v>1736</v>
      </c>
      <c r="B793" t="s">
        <v>36</v>
      </c>
      <c r="C793" t="s">
        <v>763</v>
      </c>
      <c r="D793" t="s">
        <v>764</v>
      </c>
      <c r="E793" t="s">
        <v>55</v>
      </c>
      <c r="F793" t="s">
        <v>54</v>
      </c>
      <c r="G793" s="60">
        <v>12872.788999999997</v>
      </c>
      <c r="H793" s="60">
        <v>12886.258000000002</v>
      </c>
      <c r="I793" s="60">
        <v>12959.223999999998</v>
      </c>
      <c r="J793" s="60">
        <v>13042.275000000003</v>
      </c>
      <c r="K793" s="60">
        <v>13109.980000000003</v>
      </c>
      <c r="L793" s="60">
        <v>13161.014999999999</v>
      </c>
      <c r="M793" s="60">
        <v>13228.505000000001</v>
      </c>
      <c r="N793" s="60">
        <v>13277.62</v>
      </c>
      <c r="O793" s="60">
        <v>13360.747000000001</v>
      </c>
      <c r="P793" s="60">
        <v>13422.350999999999</v>
      </c>
      <c r="Q793" s="60">
        <v>13462.885999999999</v>
      </c>
    </row>
    <row r="794" spans="1:17" x14ac:dyDescent="0.3">
      <c r="A794" t="s">
        <v>1737</v>
      </c>
      <c r="B794" t="s">
        <v>123</v>
      </c>
      <c r="C794" t="s">
        <v>765</v>
      </c>
      <c r="D794" t="s">
        <v>766</v>
      </c>
      <c r="E794" t="s">
        <v>126</v>
      </c>
      <c r="F794" t="s">
        <v>53</v>
      </c>
      <c r="G794" s="60">
        <v>14478.182999999999</v>
      </c>
      <c r="H794" s="60">
        <v>14405.297999999999</v>
      </c>
      <c r="I794" s="60">
        <v>14366.572999999997</v>
      </c>
      <c r="J794" s="60">
        <v>14325.405999999999</v>
      </c>
      <c r="K794" s="60">
        <v>14280.796</v>
      </c>
      <c r="L794" s="60">
        <v>14341.973999999997</v>
      </c>
      <c r="M794" s="60">
        <v>14350.992000000002</v>
      </c>
      <c r="N794" s="60">
        <v>14485.093000000003</v>
      </c>
      <c r="O794" s="60">
        <v>14494.044999999998</v>
      </c>
      <c r="P794" s="60">
        <v>14567.324999999999</v>
      </c>
      <c r="Q794" s="60">
        <v>14616.3</v>
      </c>
    </row>
    <row r="795" spans="1:17" x14ac:dyDescent="0.3">
      <c r="A795" t="s">
        <v>1738</v>
      </c>
      <c r="B795" t="s">
        <v>124</v>
      </c>
      <c r="C795" t="s">
        <v>765</v>
      </c>
      <c r="D795" t="s">
        <v>766</v>
      </c>
      <c r="E795" t="s">
        <v>126</v>
      </c>
      <c r="F795" t="s">
        <v>54</v>
      </c>
      <c r="G795" s="60">
        <v>13773.433999999999</v>
      </c>
      <c r="H795" s="60">
        <v>13633.141</v>
      </c>
      <c r="I795" s="60">
        <v>13484.903000000002</v>
      </c>
      <c r="J795" s="60">
        <v>13418.982</v>
      </c>
      <c r="K795" s="60">
        <v>13364.871999999999</v>
      </c>
      <c r="L795" s="60">
        <v>13389.602000000001</v>
      </c>
      <c r="M795" s="60">
        <v>13372.833000000002</v>
      </c>
      <c r="N795" s="60">
        <v>13361.298000000001</v>
      </c>
      <c r="O795" s="60">
        <v>13382.596</v>
      </c>
      <c r="P795" s="60">
        <v>13377.074999999999</v>
      </c>
      <c r="Q795" s="60">
        <v>13365.946</v>
      </c>
    </row>
    <row r="796" spans="1:17" x14ac:dyDescent="0.3">
      <c r="A796" t="s">
        <v>1739</v>
      </c>
      <c r="B796" t="s">
        <v>35</v>
      </c>
      <c r="C796" t="s">
        <v>765</v>
      </c>
      <c r="D796" t="s">
        <v>766</v>
      </c>
      <c r="E796" t="s">
        <v>55</v>
      </c>
      <c r="F796" t="s">
        <v>53</v>
      </c>
      <c r="G796" s="60">
        <v>25841.209999999995</v>
      </c>
      <c r="H796" s="60">
        <v>25636.111999999997</v>
      </c>
      <c r="I796" s="60">
        <v>25493.088</v>
      </c>
      <c r="J796" s="60">
        <v>25459.03</v>
      </c>
      <c r="K796" s="60">
        <v>25397.297000000002</v>
      </c>
      <c r="L796" s="60">
        <v>25356.134999999998</v>
      </c>
      <c r="M796" s="60">
        <v>25344.14</v>
      </c>
      <c r="N796" s="60">
        <v>25295.592000000004</v>
      </c>
      <c r="O796" s="60">
        <v>25282.679</v>
      </c>
      <c r="P796" s="60">
        <v>25266.530000000002</v>
      </c>
      <c r="Q796" s="60">
        <v>25242.219000000005</v>
      </c>
    </row>
    <row r="797" spans="1:17" x14ac:dyDescent="0.3">
      <c r="A797" t="s">
        <v>1740</v>
      </c>
      <c r="B797" t="s">
        <v>36</v>
      </c>
      <c r="C797" t="s">
        <v>765</v>
      </c>
      <c r="D797" t="s">
        <v>766</v>
      </c>
      <c r="E797" t="s">
        <v>55</v>
      </c>
      <c r="F797" t="s">
        <v>54</v>
      </c>
      <c r="G797" s="60">
        <v>28335.900000000009</v>
      </c>
      <c r="H797" s="60">
        <v>28144.975000000006</v>
      </c>
      <c r="I797" s="60">
        <v>28067.607999999997</v>
      </c>
      <c r="J797" s="60">
        <v>28001.174999999999</v>
      </c>
      <c r="K797" s="60">
        <v>27971.673000000003</v>
      </c>
      <c r="L797" s="60">
        <v>27944.425999999992</v>
      </c>
      <c r="M797" s="60">
        <v>27945.111999999997</v>
      </c>
      <c r="N797" s="60">
        <v>27949.166999999994</v>
      </c>
      <c r="O797" s="60">
        <v>27944.969000000008</v>
      </c>
      <c r="P797" s="60">
        <v>27920.195999999996</v>
      </c>
      <c r="Q797" s="60">
        <v>27888.639999999999</v>
      </c>
    </row>
    <row r="798" spans="1:17" x14ac:dyDescent="0.3">
      <c r="A798" t="s">
        <v>1741</v>
      </c>
      <c r="B798" t="s">
        <v>123</v>
      </c>
      <c r="C798" t="s">
        <v>767</v>
      </c>
      <c r="D798" t="s">
        <v>768</v>
      </c>
      <c r="E798" t="s">
        <v>126</v>
      </c>
      <c r="F798" t="s">
        <v>53</v>
      </c>
      <c r="G798" s="60">
        <v>18239.950999999997</v>
      </c>
      <c r="H798" s="60">
        <v>18333.525999999998</v>
      </c>
      <c r="I798" s="60">
        <v>18350.353999999999</v>
      </c>
      <c r="J798" s="60">
        <v>18322.383000000002</v>
      </c>
      <c r="K798" s="60">
        <v>18256.417999999998</v>
      </c>
      <c r="L798" s="60">
        <v>18181.092000000001</v>
      </c>
      <c r="M798" s="60">
        <v>18098.047999999999</v>
      </c>
      <c r="N798" s="60">
        <v>18065.342999999997</v>
      </c>
      <c r="O798" s="60">
        <v>18120.905000000002</v>
      </c>
      <c r="P798" s="60">
        <v>18182.245999999999</v>
      </c>
      <c r="Q798" s="60">
        <v>18324.653000000002</v>
      </c>
    </row>
    <row r="799" spans="1:17" x14ac:dyDescent="0.3">
      <c r="A799" t="s">
        <v>1742</v>
      </c>
      <c r="B799" t="s">
        <v>124</v>
      </c>
      <c r="C799" t="s">
        <v>767</v>
      </c>
      <c r="D799" t="s">
        <v>768</v>
      </c>
      <c r="E799" t="s">
        <v>126</v>
      </c>
      <c r="F799" t="s">
        <v>54</v>
      </c>
      <c r="G799" s="60">
        <v>18278.467000000001</v>
      </c>
      <c r="H799" s="60">
        <v>18156.733999999997</v>
      </c>
      <c r="I799" s="60">
        <v>17967.456999999999</v>
      </c>
      <c r="J799" s="60">
        <v>17779.770999999997</v>
      </c>
      <c r="K799" s="60">
        <v>17563.945</v>
      </c>
      <c r="L799" s="60">
        <v>17380.269</v>
      </c>
      <c r="M799" s="60">
        <v>17164.374</v>
      </c>
      <c r="N799" s="60">
        <v>16984.142</v>
      </c>
      <c r="O799" s="60">
        <v>16980.335999999999</v>
      </c>
      <c r="P799" s="60">
        <v>16984.958999999999</v>
      </c>
      <c r="Q799" s="60">
        <v>17067.004999999997</v>
      </c>
    </row>
    <row r="800" spans="1:17" x14ac:dyDescent="0.3">
      <c r="A800" t="s">
        <v>1743</v>
      </c>
      <c r="B800" t="s">
        <v>35</v>
      </c>
      <c r="C800" t="s">
        <v>767</v>
      </c>
      <c r="D800" t="s">
        <v>768</v>
      </c>
      <c r="E800" t="s">
        <v>55</v>
      </c>
      <c r="F800" t="s">
        <v>53</v>
      </c>
      <c r="G800" s="60">
        <v>16056.624</v>
      </c>
      <c r="H800" s="60">
        <v>16099.205</v>
      </c>
      <c r="I800" s="60">
        <v>16124.152000000002</v>
      </c>
      <c r="J800" s="60">
        <v>16167.631000000001</v>
      </c>
      <c r="K800" s="60">
        <v>16235.992</v>
      </c>
      <c r="L800" s="60">
        <v>16328.384999999997</v>
      </c>
      <c r="M800" s="60">
        <v>16419.182000000001</v>
      </c>
      <c r="N800" s="60">
        <v>16490.670999999995</v>
      </c>
      <c r="O800" s="60">
        <v>16516.631999999998</v>
      </c>
      <c r="P800" s="60">
        <v>16603.664999999994</v>
      </c>
      <c r="Q800" s="60">
        <v>16617.73</v>
      </c>
    </row>
    <row r="801" spans="1:17" x14ac:dyDescent="0.3">
      <c r="A801" t="s">
        <v>1744</v>
      </c>
      <c r="B801" t="s">
        <v>36</v>
      </c>
      <c r="C801" t="s">
        <v>767</v>
      </c>
      <c r="D801" t="s">
        <v>768</v>
      </c>
      <c r="E801" t="s">
        <v>55</v>
      </c>
      <c r="F801" t="s">
        <v>54</v>
      </c>
      <c r="G801" s="60">
        <v>16274.928000000002</v>
      </c>
      <c r="H801" s="60">
        <v>16371.403999999997</v>
      </c>
      <c r="I801" s="60">
        <v>16509.786</v>
      </c>
      <c r="J801" s="60">
        <v>16637.93</v>
      </c>
      <c r="K801" s="60">
        <v>16727.298999999999</v>
      </c>
      <c r="L801" s="60">
        <v>16790.396000000001</v>
      </c>
      <c r="M801" s="60">
        <v>16910.007999999994</v>
      </c>
      <c r="N801" s="60">
        <v>17043.125999999997</v>
      </c>
      <c r="O801" s="60">
        <v>17108.984999999997</v>
      </c>
      <c r="P801" s="60">
        <v>17146.414000000001</v>
      </c>
      <c r="Q801" s="60">
        <v>17199.05</v>
      </c>
    </row>
    <row r="802" spans="1:17" x14ac:dyDescent="0.3">
      <c r="A802" t="s">
        <v>1745</v>
      </c>
      <c r="B802" t="s">
        <v>123</v>
      </c>
      <c r="C802" t="s">
        <v>769</v>
      </c>
      <c r="D802" t="s">
        <v>770</v>
      </c>
      <c r="E802" t="s">
        <v>126</v>
      </c>
      <c r="F802" t="s">
        <v>53</v>
      </c>
      <c r="G802" s="60">
        <v>13415.116999999998</v>
      </c>
      <c r="H802" s="60">
        <v>13470.22</v>
      </c>
      <c r="I802" s="60">
        <v>13505.031000000001</v>
      </c>
      <c r="J802" s="60">
        <v>13547.878000000001</v>
      </c>
      <c r="K802" s="60">
        <v>13617.093000000001</v>
      </c>
      <c r="L802" s="60">
        <v>13694.081999999999</v>
      </c>
      <c r="M802" s="60">
        <v>13738.146000000001</v>
      </c>
      <c r="N802" s="60">
        <v>13787.844000000001</v>
      </c>
      <c r="O802" s="60">
        <v>13875.642</v>
      </c>
      <c r="P802" s="60">
        <v>13920.036</v>
      </c>
      <c r="Q802" s="60">
        <v>14012.419</v>
      </c>
    </row>
    <row r="803" spans="1:17" x14ac:dyDescent="0.3">
      <c r="A803" t="s">
        <v>1746</v>
      </c>
      <c r="B803" t="s">
        <v>124</v>
      </c>
      <c r="C803" t="s">
        <v>769</v>
      </c>
      <c r="D803" t="s">
        <v>770</v>
      </c>
      <c r="E803" t="s">
        <v>126</v>
      </c>
      <c r="F803" t="s">
        <v>54</v>
      </c>
      <c r="G803" s="60">
        <v>12784.604000000005</v>
      </c>
      <c r="H803" s="60">
        <v>12768.477999999997</v>
      </c>
      <c r="I803" s="60">
        <v>12850.321000000002</v>
      </c>
      <c r="J803" s="60">
        <v>12852.230999999998</v>
      </c>
      <c r="K803" s="60">
        <v>12844.437999999998</v>
      </c>
      <c r="L803" s="60">
        <v>12805.905999999997</v>
      </c>
      <c r="M803" s="60">
        <v>12786.980999999998</v>
      </c>
      <c r="N803" s="60">
        <v>12795.217999999999</v>
      </c>
      <c r="O803" s="60">
        <v>12856.419</v>
      </c>
      <c r="P803" s="60">
        <v>12853.444000000003</v>
      </c>
      <c r="Q803" s="60">
        <v>12912.829000000003</v>
      </c>
    </row>
    <row r="804" spans="1:17" x14ac:dyDescent="0.3">
      <c r="A804" t="s">
        <v>1747</v>
      </c>
      <c r="B804" t="s">
        <v>35</v>
      </c>
      <c r="C804" t="s">
        <v>769</v>
      </c>
      <c r="D804" t="s">
        <v>770</v>
      </c>
      <c r="E804" t="s">
        <v>55</v>
      </c>
      <c r="F804" t="s">
        <v>53</v>
      </c>
      <c r="G804" s="60">
        <v>21581.554</v>
      </c>
      <c r="H804" s="60">
        <v>21517.601999999999</v>
      </c>
      <c r="I804" s="60">
        <v>21511.268999999997</v>
      </c>
      <c r="J804" s="60">
        <v>21501.956000000002</v>
      </c>
      <c r="K804" s="60">
        <v>21501.071000000004</v>
      </c>
      <c r="L804" s="60">
        <v>21545.553000000004</v>
      </c>
      <c r="M804" s="60">
        <v>21554.648000000001</v>
      </c>
      <c r="N804" s="60">
        <v>21595.77</v>
      </c>
      <c r="O804" s="60">
        <v>21596.424999999992</v>
      </c>
      <c r="P804" s="60">
        <v>21618.652999999998</v>
      </c>
      <c r="Q804" s="60">
        <v>21656.195</v>
      </c>
    </row>
    <row r="805" spans="1:17" x14ac:dyDescent="0.3">
      <c r="A805" t="s">
        <v>1748</v>
      </c>
      <c r="B805" t="s">
        <v>36</v>
      </c>
      <c r="C805" t="s">
        <v>769</v>
      </c>
      <c r="D805" t="s">
        <v>770</v>
      </c>
      <c r="E805" t="s">
        <v>55</v>
      </c>
      <c r="F805" t="s">
        <v>54</v>
      </c>
      <c r="G805" s="60">
        <v>23085.287999999993</v>
      </c>
      <c r="H805" s="60">
        <v>23083.124</v>
      </c>
      <c r="I805" s="60">
        <v>23088.837</v>
      </c>
      <c r="J805" s="60">
        <v>23226.021999999997</v>
      </c>
      <c r="K805" s="60">
        <v>23295.186000000002</v>
      </c>
      <c r="L805" s="60">
        <v>23417.852999999996</v>
      </c>
      <c r="M805" s="60">
        <v>23581.538</v>
      </c>
      <c r="N805" s="60">
        <v>23685.91</v>
      </c>
      <c r="O805" s="60">
        <v>23764.013000000003</v>
      </c>
      <c r="P805" s="60">
        <v>23859.148999999994</v>
      </c>
      <c r="Q805" s="60">
        <v>23887.906999999999</v>
      </c>
    </row>
    <row r="806" spans="1:17" x14ac:dyDescent="0.3">
      <c r="A806" t="s">
        <v>1749</v>
      </c>
      <c r="B806" t="s">
        <v>123</v>
      </c>
      <c r="C806" t="s">
        <v>771</v>
      </c>
      <c r="D806" t="s">
        <v>772</v>
      </c>
      <c r="E806" t="s">
        <v>126</v>
      </c>
      <c r="F806" t="s">
        <v>53</v>
      </c>
      <c r="G806" s="60">
        <v>10860.967000000001</v>
      </c>
      <c r="H806" s="60">
        <v>10914.359</v>
      </c>
      <c r="I806" s="60">
        <v>10912.478999999999</v>
      </c>
      <c r="J806" s="60">
        <v>10937.616999999997</v>
      </c>
      <c r="K806" s="60">
        <v>10918.613000000001</v>
      </c>
      <c r="L806" s="60">
        <v>10960.69</v>
      </c>
      <c r="M806" s="60">
        <v>10980.048999999999</v>
      </c>
      <c r="N806" s="60">
        <v>11054.500999999998</v>
      </c>
      <c r="O806" s="60">
        <v>11119.828</v>
      </c>
      <c r="P806" s="60">
        <v>11169.377999999999</v>
      </c>
      <c r="Q806" s="60">
        <v>11209.903</v>
      </c>
    </row>
    <row r="807" spans="1:17" x14ac:dyDescent="0.3">
      <c r="A807" t="s">
        <v>1750</v>
      </c>
      <c r="B807" t="s">
        <v>124</v>
      </c>
      <c r="C807" t="s">
        <v>771</v>
      </c>
      <c r="D807" t="s">
        <v>772</v>
      </c>
      <c r="E807" t="s">
        <v>126</v>
      </c>
      <c r="F807" t="s">
        <v>54</v>
      </c>
      <c r="G807" s="60">
        <v>10732.103999999999</v>
      </c>
      <c r="H807" s="60">
        <v>10689.642</v>
      </c>
      <c r="I807" s="60">
        <v>10651.329999999998</v>
      </c>
      <c r="J807" s="60">
        <v>10627.341</v>
      </c>
      <c r="K807" s="60">
        <v>10573.820000000002</v>
      </c>
      <c r="L807" s="60">
        <v>10542.319</v>
      </c>
      <c r="M807" s="60">
        <v>10528.892</v>
      </c>
      <c r="N807" s="60">
        <v>10478.742</v>
      </c>
      <c r="O807" s="60">
        <v>10462.183000000001</v>
      </c>
      <c r="P807" s="60">
        <v>10416.578000000001</v>
      </c>
      <c r="Q807" s="60">
        <v>10411.403999999999</v>
      </c>
    </row>
    <row r="808" spans="1:17" x14ac:dyDescent="0.3">
      <c r="A808" t="s">
        <v>1751</v>
      </c>
      <c r="B808" t="s">
        <v>35</v>
      </c>
      <c r="C808" t="s">
        <v>771</v>
      </c>
      <c r="D808" t="s">
        <v>772</v>
      </c>
      <c r="E808" t="s">
        <v>55</v>
      </c>
      <c r="F808" t="s">
        <v>53</v>
      </c>
      <c r="G808" s="60">
        <v>17306.341999999997</v>
      </c>
      <c r="H808" s="60">
        <v>17332.444000000003</v>
      </c>
      <c r="I808" s="60">
        <v>17424.785000000003</v>
      </c>
      <c r="J808" s="60">
        <v>17520.901999999998</v>
      </c>
      <c r="K808" s="60">
        <v>17636.204999999998</v>
      </c>
      <c r="L808" s="60">
        <v>17693.989000000001</v>
      </c>
      <c r="M808" s="60">
        <v>17816.296999999999</v>
      </c>
      <c r="N808" s="60">
        <v>17968.422000000002</v>
      </c>
      <c r="O808" s="60">
        <v>18072.069000000003</v>
      </c>
      <c r="P808" s="60">
        <v>18178.001</v>
      </c>
      <c r="Q808" s="60">
        <v>18250.378999999997</v>
      </c>
    </row>
    <row r="809" spans="1:17" x14ac:dyDescent="0.3">
      <c r="A809" t="s">
        <v>1752</v>
      </c>
      <c r="B809" t="s">
        <v>36</v>
      </c>
      <c r="C809" t="s">
        <v>771</v>
      </c>
      <c r="D809" t="s">
        <v>772</v>
      </c>
      <c r="E809" t="s">
        <v>55</v>
      </c>
      <c r="F809" t="s">
        <v>54</v>
      </c>
      <c r="G809" s="60">
        <v>18112.376999999997</v>
      </c>
      <c r="H809" s="60">
        <v>18166.289000000001</v>
      </c>
      <c r="I809" s="60">
        <v>18219.603000000003</v>
      </c>
      <c r="J809" s="60">
        <v>18277.185000000005</v>
      </c>
      <c r="K809" s="60">
        <v>18353.275000000001</v>
      </c>
      <c r="L809" s="60">
        <v>18462.532000000007</v>
      </c>
      <c r="M809" s="60">
        <v>18560.838000000003</v>
      </c>
      <c r="N809" s="60">
        <v>18678.109999999993</v>
      </c>
      <c r="O809" s="60">
        <v>18755.347000000002</v>
      </c>
      <c r="P809" s="60">
        <v>18864.123999999996</v>
      </c>
      <c r="Q809" s="60">
        <v>18957.447999999997</v>
      </c>
    </row>
    <row r="810" spans="1:17" x14ac:dyDescent="0.3">
      <c r="A810" t="s">
        <v>1753</v>
      </c>
      <c r="B810" t="s">
        <v>123</v>
      </c>
      <c r="C810" t="s">
        <v>773</v>
      </c>
      <c r="D810" t="s">
        <v>774</v>
      </c>
      <c r="E810" t="s">
        <v>126</v>
      </c>
      <c r="F810" t="s">
        <v>53</v>
      </c>
      <c r="G810" s="60">
        <v>15789.814000000002</v>
      </c>
      <c r="H810" s="60">
        <v>15719.147999999997</v>
      </c>
      <c r="I810" s="60">
        <v>15699.046000000002</v>
      </c>
      <c r="J810" s="60">
        <v>15672.967999999999</v>
      </c>
      <c r="K810" s="60">
        <v>15680.069</v>
      </c>
      <c r="L810" s="60">
        <v>15780.141</v>
      </c>
      <c r="M810" s="60">
        <v>15834.955999999998</v>
      </c>
      <c r="N810" s="60">
        <v>15957.156999999997</v>
      </c>
      <c r="O810" s="60">
        <v>16001.330000000002</v>
      </c>
      <c r="P810" s="60">
        <v>16084.062000000004</v>
      </c>
      <c r="Q810" s="60">
        <v>16120.052999999998</v>
      </c>
    </row>
    <row r="811" spans="1:17" x14ac:dyDescent="0.3">
      <c r="A811" t="s">
        <v>1754</v>
      </c>
      <c r="B811" t="s">
        <v>124</v>
      </c>
      <c r="C811" t="s">
        <v>773</v>
      </c>
      <c r="D811" t="s">
        <v>774</v>
      </c>
      <c r="E811" t="s">
        <v>126</v>
      </c>
      <c r="F811" t="s">
        <v>54</v>
      </c>
      <c r="G811" s="60">
        <v>16461.639000000003</v>
      </c>
      <c r="H811" s="60">
        <v>16374.071</v>
      </c>
      <c r="I811" s="60">
        <v>16243.471000000001</v>
      </c>
      <c r="J811" s="60">
        <v>16203.917999999998</v>
      </c>
      <c r="K811" s="60">
        <v>16146.623</v>
      </c>
      <c r="L811" s="60">
        <v>16179.028999999999</v>
      </c>
      <c r="M811" s="60">
        <v>16219.606</v>
      </c>
      <c r="N811" s="60">
        <v>16229.722000000002</v>
      </c>
      <c r="O811" s="60">
        <v>16185.641000000003</v>
      </c>
      <c r="P811" s="60">
        <v>16224.523999999998</v>
      </c>
      <c r="Q811" s="60">
        <v>16276.903999999999</v>
      </c>
    </row>
    <row r="812" spans="1:17" x14ac:dyDescent="0.3">
      <c r="A812" t="s">
        <v>1755</v>
      </c>
      <c r="B812" t="s">
        <v>35</v>
      </c>
      <c r="C812" t="s">
        <v>773</v>
      </c>
      <c r="D812" t="s">
        <v>774</v>
      </c>
      <c r="E812" t="s">
        <v>55</v>
      </c>
      <c r="F812" t="s">
        <v>53</v>
      </c>
      <c r="G812" s="60">
        <v>27415.697999999997</v>
      </c>
      <c r="H812" s="60">
        <v>27429.68</v>
      </c>
      <c r="I812" s="60">
        <v>27470.907999999996</v>
      </c>
      <c r="J812" s="60">
        <v>27575.329999999998</v>
      </c>
      <c r="K812" s="60">
        <v>27633.640999999992</v>
      </c>
      <c r="L812" s="60">
        <v>27619.147999999997</v>
      </c>
      <c r="M812" s="60">
        <v>27680.272000000001</v>
      </c>
      <c r="N812" s="60">
        <v>27750.847999999998</v>
      </c>
      <c r="O812" s="60">
        <v>27813.614999999998</v>
      </c>
      <c r="P812" s="60">
        <v>27855.865999999998</v>
      </c>
      <c r="Q812" s="60">
        <v>27929.531999999992</v>
      </c>
    </row>
    <row r="813" spans="1:17" x14ac:dyDescent="0.3">
      <c r="A813" t="s">
        <v>1756</v>
      </c>
      <c r="B813" t="s">
        <v>36</v>
      </c>
      <c r="C813" t="s">
        <v>773</v>
      </c>
      <c r="D813" t="s">
        <v>774</v>
      </c>
      <c r="E813" t="s">
        <v>55</v>
      </c>
      <c r="F813" t="s">
        <v>54</v>
      </c>
      <c r="G813" s="60">
        <v>29406.060999999998</v>
      </c>
      <c r="H813" s="60">
        <v>29528.224000000002</v>
      </c>
      <c r="I813" s="60">
        <v>29714.298000000006</v>
      </c>
      <c r="J813" s="60">
        <v>29850.277000000002</v>
      </c>
      <c r="K813" s="60">
        <v>29912.397999999997</v>
      </c>
      <c r="L813" s="60">
        <v>29998.566999999992</v>
      </c>
      <c r="M813" s="60">
        <v>30166.388999999992</v>
      </c>
      <c r="N813" s="60">
        <v>30362.499999999993</v>
      </c>
      <c r="O813" s="60">
        <v>30452.203000000005</v>
      </c>
      <c r="P813" s="60">
        <v>30496.85</v>
      </c>
      <c r="Q813" s="60">
        <v>30517.653999999999</v>
      </c>
    </row>
    <row r="814" spans="1:17" x14ac:dyDescent="0.3">
      <c r="A814" t="s">
        <v>1757</v>
      </c>
      <c r="B814" t="s">
        <v>123</v>
      </c>
      <c r="C814" t="s">
        <v>775</v>
      </c>
      <c r="D814" t="s">
        <v>776</v>
      </c>
      <c r="E814" t="s">
        <v>126</v>
      </c>
      <c r="F814" t="s">
        <v>53</v>
      </c>
      <c r="G814" s="60">
        <v>10229.652</v>
      </c>
      <c r="H814" s="60">
        <v>10177.834999999999</v>
      </c>
      <c r="I814" s="60">
        <v>10137.328</v>
      </c>
      <c r="J814" s="60">
        <v>10157.976000000001</v>
      </c>
      <c r="K814" s="60">
        <v>10170.039999999999</v>
      </c>
      <c r="L814" s="60">
        <v>10198.921999999999</v>
      </c>
      <c r="M814" s="60">
        <v>10245.576999999997</v>
      </c>
      <c r="N814" s="60">
        <v>10323.038</v>
      </c>
      <c r="O814" s="60">
        <v>10391.094000000001</v>
      </c>
      <c r="P814" s="60">
        <v>10425.796</v>
      </c>
      <c r="Q814" s="60">
        <v>10482.681000000002</v>
      </c>
    </row>
    <row r="815" spans="1:17" x14ac:dyDescent="0.3">
      <c r="A815" t="s">
        <v>1758</v>
      </c>
      <c r="B815" t="s">
        <v>124</v>
      </c>
      <c r="C815" t="s">
        <v>775</v>
      </c>
      <c r="D815" t="s">
        <v>776</v>
      </c>
      <c r="E815" t="s">
        <v>126</v>
      </c>
      <c r="F815" t="s">
        <v>54</v>
      </c>
      <c r="G815" s="60">
        <v>10359.037999999999</v>
      </c>
      <c r="H815" s="60">
        <v>10260.307000000003</v>
      </c>
      <c r="I815" s="60">
        <v>10215.514000000001</v>
      </c>
      <c r="J815" s="60">
        <v>10161.875999999998</v>
      </c>
      <c r="K815" s="60">
        <v>10173.838</v>
      </c>
      <c r="L815" s="60">
        <v>10185.305000000002</v>
      </c>
      <c r="M815" s="60">
        <v>10192.576000000001</v>
      </c>
      <c r="N815" s="60">
        <v>10200.576999999999</v>
      </c>
      <c r="O815" s="60">
        <v>10212.070000000002</v>
      </c>
      <c r="P815" s="60">
        <v>10204.694000000001</v>
      </c>
      <c r="Q815" s="60">
        <v>10232.565000000002</v>
      </c>
    </row>
    <row r="816" spans="1:17" x14ac:dyDescent="0.3">
      <c r="A816" t="s">
        <v>1759</v>
      </c>
      <c r="B816" t="s">
        <v>35</v>
      </c>
      <c r="C816" t="s">
        <v>775</v>
      </c>
      <c r="D816" t="s">
        <v>776</v>
      </c>
      <c r="E816" t="s">
        <v>55</v>
      </c>
      <c r="F816" t="s">
        <v>53</v>
      </c>
      <c r="G816" s="60">
        <v>18260.809999999998</v>
      </c>
      <c r="H816" s="60">
        <v>18140.024000000005</v>
      </c>
      <c r="I816" s="60">
        <v>18132.53</v>
      </c>
      <c r="J816" s="60">
        <v>18085.117000000002</v>
      </c>
      <c r="K816" s="60">
        <v>18084.514999999996</v>
      </c>
      <c r="L816" s="60">
        <v>18100.924999999999</v>
      </c>
      <c r="M816" s="60">
        <v>18074.884000000002</v>
      </c>
      <c r="N816" s="60">
        <v>18059.799000000003</v>
      </c>
      <c r="O816" s="60">
        <v>18061.697</v>
      </c>
      <c r="P816" s="60">
        <v>18055.277999999998</v>
      </c>
      <c r="Q816" s="60">
        <v>18035.898000000005</v>
      </c>
    </row>
    <row r="817" spans="1:17" x14ac:dyDescent="0.3">
      <c r="A817" t="s">
        <v>1760</v>
      </c>
      <c r="B817" t="s">
        <v>36</v>
      </c>
      <c r="C817" t="s">
        <v>775</v>
      </c>
      <c r="D817" t="s">
        <v>776</v>
      </c>
      <c r="E817" t="s">
        <v>55</v>
      </c>
      <c r="F817" t="s">
        <v>54</v>
      </c>
      <c r="G817" s="60">
        <v>19525.797999999999</v>
      </c>
      <c r="H817" s="60">
        <v>19536.243999999999</v>
      </c>
      <c r="I817" s="60">
        <v>19548.814999999999</v>
      </c>
      <c r="J817" s="60">
        <v>19576.612000000001</v>
      </c>
      <c r="K817" s="60">
        <v>19560.741999999998</v>
      </c>
      <c r="L817" s="60">
        <v>19527.060000000001</v>
      </c>
      <c r="M817" s="60">
        <v>19562.614000000005</v>
      </c>
      <c r="N817" s="60">
        <v>19635.025000000005</v>
      </c>
      <c r="O817" s="60">
        <v>19627.669999999995</v>
      </c>
      <c r="P817" s="60">
        <v>19645.717999999997</v>
      </c>
      <c r="Q817" s="60">
        <v>19617.923999999999</v>
      </c>
    </row>
    <row r="818" spans="1:17" x14ac:dyDescent="0.3">
      <c r="A818" t="s">
        <v>1761</v>
      </c>
      <c r="B818" t="s">
        <v>123</v>
      </c>
      <c r="C818" t="s">
        <v>777</v>
      </c>
      <c r="D818" t="s">
        <v>778</v>
      </c>
      <c r="E818" t="s">
        <v>126</v>
      </c>
      <c r="F818" t="s">
        <v>53</v>
      </c>
      <c r="G818" s="60">
        <v>16880.170999999998</v>
      </c>
      <c r="H818" s="60">
        <v>16784.543000000001</v>
      </c>
      <c r="I818" s="60">
        <v>16758.796999999999</v>
      </c>
      <c r="J818" s="60">
        <v>16764.805999999997</v>
      </c>
      <c r="K818" s="60">
        <v>16730.426000000007</v>
      </c>
      <c r="L818" s="60">
        <v>16781.084999999999</v>
      </c>
      <c r="M818" s="60">
        <v>16825.259999999998</v>
      </c>
      <c r="N818" s="60">
        <v>16913.355000000003</v>
      </c>
      <c r="O818" s="60">
        <v>16962.780000000002</v>
      </c>
      <c r="P818" s="60">
        <v>17012.674000000003</v>
      </c>
      <c r="Q818" s="60">
        <v>17112.020999999997</v>
      </c>
    </row>
    <row r="819" spans="1:17" x14ac:dyDescent="0.3">
      <c r="A819" t="s">
        <v>1762</v>
      </c>
      <c r="B819" t="s">
        <v>124</v>
      </c>
      <c r="C819" t="s">
        <v>777</v>
      </c>
      <c r="D819" t="s">
        <v>778</v>
      </c>
      <c r="E819" t="s">
        <v>126</v>
      </c>
      <c r="F819" t="s">
        <v>54</v>
      </c>
      <c r="G819" s="60">
        <v>15508.092999999999</v>
      </c>
      <c r="H819" s="60">
        <v>15424.486000000001</v>
      </c>
      <c r="I819" s="60">
        <v>15274.957999999999</v>
      </c>
      <c r="J819" s="60">
        <v>15139.448999999997</v>
      </c>
      <c r="K819" s="60">
        <v>15043.681999999999</v>
      </c>
      <c r="L819" s="60">
        <v>15040.912999999997</v>
      </c>
      <c r="M819" s="60">
        <v>14967.001999999999</v>
      </c>
      <c r="N819" s="60">
        <v>14922.891</v>
      </c>
      <c r="O819" s="60">
        <v>14923.295000000002</v>
      </c>
      <c r="P819" s="60">
        <v>14967.421999999999</v>
      </c>
      <c r="Q819" s="60">
        <v>14989.236999999999</v>
      </c>
    </row>
    <row r="820" spans="1:17" x14ac:dyDescent="0.3">
      <c r="A820" t="s">
        <v>1763</v>
      </c>
      <c r="B820" t="s">
        <v>35</v>
      </c>
      <c r="C820" t="s">
        <v>777</v>
      </c>
      <c r="D820" t="s">
        <v>778</v>
      </c>
      <c r="E820" t="s">
        <v>55</v>
      </c>
      <c r="F820" t="s">
        <v>53</v>
      </c>
      <c r="G820" s="60">
        <v>25211.398000000005</v>
      </c>
      <c r="H820" s="60">
        <v>25302.331000000002</v>
      </c>
      <c r="I820" s="60">
        <v>25362.976999999999</v>
      </c>
      <c r="J820" s="60">
        <v>25503.529999999992</v>
      </c>
      <c r="K820" s="60">
        <v>25652.921000000006</v>
      </c>
      <c r="L820" s="60">
        <v>25720.001</v>
      </c>
      <c r="M820" s="60">
        <v>25888.226999999999</v>
      </c>
      <c r="N820" s="60">
        <v>26029.032999999999</v>
      </c>
      <c r="O820" s="60">
        <v>26162.905000000002</v>
      </c>
      <c r="P820" s="60">
        <v>26285.119000000002</v>
      </c>
      <c r="Q820" s="60">
        <v>26343.574000000004</v>
      </c>
    </row>
    <row r="821" spans="1:17" x14ac:dyDescent="0.3">
      <c r="A821" t="s">
        <v>1764</v>
      </c>
      <c r="B821" t="s">
        <v>36</v>
      </c>
      <c r="C821" t="s">
        <v>777</v>
      </c>
      <c r="D821" t="s">
        <v>778</v>
      </c>
      <c r="E821" t="s">
        <v>55</v>
      </c>
      <c r="F821" t="s">
        <v>54</v>
      </c>
      <c r="G821" s="60">
        <v>26092.677999999993</v>
      </c>
      <c r="H821" s="60">
        <v>26099.180000000008</v>
      </c>
      <c r="I821" s="60">
        <v>26172.359000000004</v>
      </c>
      <c r="J821" s="60">
        <v>26248.918999999994</v>
      </c>
      <c r="K821" s="60">
        <v>26332.406999999999</v>
      </c>
      <c r="L821" s="60">
        <v>26402.908000000003</v>
      </c>
      <c r="M821" s="60">
        <v>26580.311999999994</v>
      </c>
      <c r="N821" s="60">
        <v>26716.647000000001</v>
      </c>
      <c r="O821" s="60">
        <v>26807.692999999992</v>
      </c>
      <c r="P821" s="60">
        <v>26925.971999999998</v>
      </c>
      <c r="Q821" s="60">
        <v>27006.674000000003</v>
      </c>
    </row>
    <row r="822" spans="1:17" x14ac:dyDescent="0.3">
      <c r="A822" t="s">
        <v>1765</v>
      </c>
      <c r="B822" t="s">
        <v>123</v>
      </c>
      <c r="C822" t="s">
        <v>779</v>
      </c>
      <c r="D822" t="s">
        <v>780</v>
      </c>
      <c r="E822" t="s">
        <v>126</v>
      </c>
      <c r="F822" t="s">
        <v>53</v>
      </c>
      <c r="G822" s="60">
        <v>13721.981000000002</v>
      </c>
      <c r="H822" s="60">
        <v>13596.774999999996</v>
      </c>
      <c r="I822" s="60">
        <v>13607.023999999999</v>
      </c>
      <c r="J822" s="60">
        <v>13588.194</v>
      </c>
      <c r="K822" s="60">
        <v>13650.606</v>
      </c>
      <c r="L822" s="60">
        <v>13616.578000000001</v>
      </c>
      <c r="M822" s="60">
        <v>13684.612999999999</v>
      </c>
      <c r="N822" s="60">
        <v>13708.454</v>
      </c>
      <c r="O822" s="60">
        <v>13792.036000000002</v>
      </c>
      <c r="P822" s="60">
        <v>13818.296999999999</v>
      </c>
      <c r="Q822" s="60">
        <v>13867.522999999999</v>
      </c>
    </row>
    <row r="823" spans="1:17" x14ac:dyDescent="0.3">
      <c r="A823" t="s">
        <v>1766</v>
      </c>
      <c r="B823" t="s">
        <v>124</v>
      </c>
      <c r="C823" t="s">
        <v>779</v>
      </c>
      <c r="D823" t="s">
        <v>780</v>
      </c>
      <c r="E823" t="s">
        <v>126</v>
      </c>
      <c r="F823" t="s">
        <v>54</v>
      </c>
      <c r="G823" s="60">
        <v>13369.169000000002</v>
      </c>
      <c r="H823" s="60">
        <v>13280.84</v>
      </c>
      <c r="I823" s="60">
        <v>13180.029999999997</v>
      </c>
      <c r="J823" s="60">
        <v>13115.004999999999</v>
      </c>
      <c r="K823" s="60">
        <v>13106.398999999999</v>
      </c>
      <c r="L823" s="60">
        <v>13111.192999999999</v>
      </c>
      <c r="M823" s="60">
        <v>13162.309000000003</v>
      </c>
      <c r="N823" s="60">
        <v>13189.864</v>
      </c>
      <c r="O823" s="60">
        <v>13195.364000000001</v>
      </c>
      <c r="P823" s="60">
        <v>13182.214</v>
      </c>
      <c r="Q823" s="60">
        <v>13176.079000000003</v>
      </c>
    </row>
    <row r="824" spans="1:17" x14ac:dyDescent="0.3">
      <c r="A824" t="s">
        <v>1767</v>
      </c>
      <c r="B824" t="s">
        <v>35</v>
      </c>
      <c r="C824" t="s">
        <v>779</v>
      </c>
      <c r="D824" t="s">
        <v>780</v>
      </c>
      <c r="E824" t="s">
        <v>55</v>
      </c>
      <c r="F824" t="s">
        <v>53</v>
      </c>
      <c r="G824" s="60">
        <v>25140.699999999993</v>
      </c>
      <c r="H824" s="60">
        <v>25085.697000000004</v>
      </c>
      <c r="I824" s="60">
        <v>25043.983999999997</v>
      </c>
      <c r="J824" s="60">
        <v>25084.021000000004</v>
      </c>
      <c r="K824" s="60">
        <v>25057.546999999995</v>
      </c>
      <c r="L824" s="60">
        <v>25089.412000000004</v>
      </c>
      <c r="M824" s="60">
        <v>25142.089000000004</v>
      </c>
      <c r="N824" s="60">
        <v>25129.635999999991</v>
      </c>
      <c r="O824" s="60">
        <v>25143.486999999997</v>
      </c>
      <c r="P824" s="60">
        <v>25203.249999999996</v>
      </c>
      <c r="Q824" s="60">
        <v>25218.843000000004</v>
      </c>
    </row>
    <row r="825" spans="1:17" x14ac:dyDescent="0.3">
      <c r="A825" t="s">
        <v>1768</v>
      </c>
      <c r="B825" t="s">
        <v>36</v>
      </c>
      <c r="C825" t="s">
        <v>779</v>
      </c>
      <c r="D825" t="s">
        <v>780</v>
      </c>
      <c r="E825" t="s">
        <v>55</v>
      </c>
      <c r="F825" t="s">
        <v>54</v>
      </c>
      <c r="G825" s="60">
        <v>26514.801000000003</v>
      </c>
      <c r="H825" s="60">
        <v>26398.620999999999</v>
      </c>
      <c r="I825" s="60">
        <v>26377.187999999995</v>
      </c>
      <c r="J825" s="60">
        <v>26427.663999999997</v>
      </c>
      <c r="K825" s="60">
        <v>26417.111000000004</v>
      </c>
      <c r="L825" s="60">
        <v>26372.743000000002</v>
      </c>
      <c r="M825" s="60">
        <v>26404.246000000003</v>
      </c>
      <c r="N825" s="60">
        <v>26431.728000000003</v>
      </c>
      <c r="O825" s="60">
        <v>26474.329000000002</v>
      </c>
      <c r="P825" s="60">
        <v>26494.060000000009</v>
      </c>
      <c r="Q825" s="60">
        <v>26541.097999999998</v>
      </c>
    </row>
    <row r="826" spans="1:17" x14ac:dyDescent="0.3">
      <c r="A826" t="s">
        <v>1769</v>
      </c>
      <c r="B826" t="s">
        <v>123</v>
      </c>
      <c r="C826" t="s">
        <v>781</v>
      </c>
      <c r="D826" t="s">
        <v>782</v>
      </c>
      <c r="E826" t="s">
        <v>126</v>
      </c>
      <c r="F826" t="s">
        <v>53</v>
      </c>
      <c r="G826" s="60">
        <v>12958.881999999998</v>
      </c>
      <c r="H826" s="60">
        <v>12961.435999999998</v>
      </c>
      <c r="I826" s="60">
        <v>12958.792000000001</v>
      </c>
      <c r="J826" s="60">
        <v>12928.860999999999</v>
      </c>
      <c r="K826" s="60">
        <v>12911.538000000004</v>
      </c>
      <c r="L826" s="60">
        <v>12818.397999999999</v>
      </c>
      <c r="M826" s="60">
        <v>12791.908999999998</v>
      </c>
      <c r="N826" s="60">
        <v>12846.433999999999</v>
      </c>
      <c r="O826" s="60">
        <v>12826.822999999997</v>
      </c>
      <c r="P826" s="60">
        <v>12855.856</v>
      </c>
      <c r="Q826" s="60">
        <v>12877.803999999998</v>
      </c>
    </row>
    <row r="827" spans="1:17" x14ac:dyDescent="0.3">
      <c r="A827" t="s">
        <v>1770</v>
      </c>
      <c r="B827" t="s">
        <v>124</v>
      </c>
      <c r="C827" t="s">
        <v>781</v>
      </c>
      <c r="D827" t="s">
        <v>782</v>
      </c>
      <c r="E827" t="s">
        <v>126</v>
      </c>
      <c r="F827" t="s">
        <v>54</v>
      </c>
      <c r="G827" s="60">
        <v>12193.795</v>
      </c>
      <c r="H827" s="60">
        <v>12104.114</v>
      </c>
      <c r="I827" s="60">
        <v>12059.046</v>
      </c>
      <c r="J827" s="60">
        <v>11947.795</v>
      </c>
      <c r="K827" s="60">
        <v>11869.364000000001</v>
      </c>
      <c r="L827" s="60">
        <v>11807.762000000001</v>
      </c>
      <c r="M827" s="60">
        <v>11799.882</v>
      </c>
      <c r="N827" s="60">
        <v>11771.633</v>
      </c>
      <c r="O827" s="60">
        <v>11702.270999999997</v>
      </c>
      <c r="P827" s="60">
        <v>11720.302000000001</v>
      </c>
      <c r="Q827" s="60">
        <v>11710.954999999998</v>
      </c>
    </row>
    <row r="828" spans="1:17" x14ac:dyDescent="0.3">
      <c r="A828" t="s">
        <v>1771</v>
      </c>
      <c r="B828" t="s">
        <v>35</v>
      </c>
      <c r="C828" t="s">
        <v>781</v>
      </c>
      <c r="D828" t="s">
        <v>782</v>
      </c>
      <c r="E828" t="s">
        <v>55</v>
      </c>
      <c r="F828" t="s">
        <v>53</v>
      </c>
      <c r="G828" s="60">
        <v>17922.455999999998</v>
      </c>
      <c r="H828" s="60">
        <v>17871.291000000001</v>
      </c>
      <c r="I828" s="60">
        <v>17865.314000000002</v>
      </c>
      <c r="J828" s="60">
        <v>17855.628000000004</v>
      </c>
      <c r="K828" s="60">
        <v>17869.756999999994</v>
      </c>
      <c r="L828" s="60">
        <v>17949.503000000001</v>
      </c>
      <c r="M828" s="60">
        <v>18035.699000000001</v>
      </c>
      <c r="N828" s="60">
        <v>18084.584999999999</v>
      </c>
      <c r="O828" s="60">
        <v>18153.241999999998</v>
      </c>
      <c r="P828" s="60">
        <v>18213.358999999997</v>
      </c>
      <c r="Q828" s="60">
        <v>18266.575999999997</v>
      </c>
    </row>
    <row r="829" spans="1:17" x14ac:dyDescent="0.3">
      <c r="A829" t="s">
        <v>1772</v>
      </c>
      <c r="B829" t="s">
        <v>36</v>
      </c>
      <c r="C829" t="s">
        <v>781</v>
      </c>
      <c r="D829" t="s">
        <v>782</v>
      </c>
      <c r="E829" t="s">
        <v>55</v>
      </c>
      <c r="F829" t="s">
        <v>54</v>
      </c>
      <c r="G829" s="60">
        <v>18761.922999999995</v>
      </c>
      <c r="H829" s="60">
        <v>18706.433999999997</v>
      </c>
      <c r="I829" s="60">
        <v>18651.544000000002</v>
      </c>
      <c r="J829" s="60">
        <v>18710.378000000001</v>
      </c>
      <c r="K829" s="60">
        <v>18734.599000000006</v>
      </c>
      <c r="L829" s="60">
        <v>18714.471000000001</v>
      </c>
      <c r="M829" s="60">
        <v>18723.253999999997</v>
      </c>
      <c r="N829" s="60">
        <v>18774.156999999999</v>
      </c>
      <c r="O829" s="60">
        <v>18823.097999999994</v>
      </c>
      <c r="P829" s="60">
        <v>18833.568000000003</v>
      </c>
      <c r="Q829" s="60">
        <v>18881.478999999996</v>
      </c>
    </row>
    <row r="830" spans="1:17" x14ac:dyDescent="0.3">
      <c r="A830" t="s">
        <v>1773</v>
      </c>
      <c r="B830" t="s">
        <v>123</v>
      </c>
      <c r="C830" t="s">
        <v>783</v>
      </c>
      <c r="D830" t="s">
        <v>784</v>
      </c>
      <c r="E830" t="s">
        <v>126</v>
      </c>
      <c r="F830" t="s">
        <v>53</v>
      </c>
      <c r="G830" s="60">
        <v>18363.430000000004</v>
      </c>
      <c r="H830" s="60">
        <v>18354.378000000001</v>
      </c>
      <c r="I830" s="60">
        <v>18321.879999999997</v>
      </c>
      <c r="J830" s="60">
        <v>18359.274000000001</v>
      </c>
      <c r="K830" s="60">
        <v>18345.545999999998</v>
      </c>
      <c r="L830" s="60">
        <v>18407.190999999999</v>
      </c>
      <c r="M830" s="60">
        <v>18422.087</v>
      </c>
      <c r="N830" s="60">
        <v>18463.780000000002</v>
      </c>
      <c r="O830" s="60">
        <v>18417.129000000001</v>
      </c>
      <c r="P830" s="60">
        <v>18371.12</v>
      </c>
      <c r="Q830" s="60">
        <v>18401.704000000002</v>
      </c>
    </row>
    <row r="831" spans="1:17" x14ac:dyDescent="0.3">
      <c r="A831" t="s">
        <v>1774</v>
      </c>
      <c r="B831" t="s">
        <v>124</v>
      </c>
      <c r="C831" t="s">
        <v>783</v>
      </c>
      <c r="D831" t="s">
        <v>784</v>
      </c>
      <c r="E831" t="s">
        <v>126</v>
      </c>
      <c r="F831" t="s">
        <v>54</v>
      </c>
      <c r="G831" s="60">
        <v>17323.457999999999</v>
      </c>
      <c r="H831" s="60">
        <v>17290.891</v>
      </c>
      <c r="I831" s="60">
        <v>17194.661</v>
      </c>
      <c r="J831" s="60">
        <v>17076.319</v>
      </c>
      <c r="K831" s="60">
        <v>16956.259999999998</v>
      </c>
      <c r="L831" s="60">
        <v>16904.754999999997</v>
      </c>
      <c r="M831" s="60">
        <v>16837.595000000001</v>
      </c>
      <c r="N831" s="60">
        <v>16845.397999999997</v>
      </c>
      <c r="O831" s="60">
        <v>16883.875</v>
      </c>
      <c r="P831" s="60">
        <v>16855.251000000004</v>
      </c>
      <c r="Q831" s="60">
        <v>16880.386000000002</v>
      </c>
    </row>
    <row r="832" spans="1:17" x14ac:dyDescent="0.3">
      <c r="A832" t="s">
        <v>1775</v>
      </c>
      <c r="B832" t="s">
        <v>35</v>
      </c>
      <c r="C832" t="s">
        <v>783</v>
      </c>
      <c r="D832" t="s">
        <v>784</v>
      </c>
      <c r="E832" t="s">
        <v>55</v>
      </c>
      <c r="F832" t="s">
        <v>53</v>
      </c>
      <c r="G832" s="60">
        <v>27599.417000000005</v>
      </c>
      <c r="H832" s="60">
        <v>27516.771999999994</v>
      </c>
      <c r="I832" s="60">
        <v>27506.599999999995</v>
      </c>
      <c r="J832" s="60">
        <v>27459.240999999995</v>
      </c>
      <c r="K832" s="60">
        <v>27547.73</v>
      </c>
      <c r="L832" s="60">
        <v>27548.516000000003</v>
      </c>
      <c r="M832" s="60">
        <v>27683.482000000004</v>
      </c>
      <c r="N832" s="60">
        <v>27754.157000000003</v>
      </c>
      <c r="O832" s="60">
        <v>27814.649999999998</v>
      </c>
      <c r="P832" s="60">
        <v>27890.151999999995</v>
      </c>
      <c r="Q832" s="60">
        <v>27921.409000000007</v>
      </c>
    </row>
    <row r="833" spans="1:17" x14ac:dyDescent="0.3">
      <c r="A833" t="s">
        <v>1776</v>
      </c>
      <c r="B833" t="s">
        <v>36</v>
      </c>
      <c r="C833" t="s">
        <v>783</v>
      </c>
      <c r="D833" t="s">
        <v>784</v>
      </c>
      <c r="E833" t="s">
        <v>55</v>
      </c>
      <c r="F833" t="s">
        <v>54</v>
      </c>
      <c r="G833" s="60">
        <v>29338.766999999996</v>
      </c>
      <c r="H833" s="60">
        <v>29253.850999999991</v>
      </c>
      <c r="I833" s="60">
        <v>29316.317999999999</v>
      </c>
      <c r="J833" s="60">
        <v>29404.905999999992</v>
      </c>
      <c r="K833" s="60">
        <v>29474.748000000003</v>
      </c>
      <c r="L833" s="60">
        <v>29550.718999999997</v>
      </c>
      <c r="M833" s="60">
        <v>29700.881000000005</v>
      </c>
      <c r="N833" s="60">
        <v>29828.052000000003</v>
      </c>
      <c r="O833" s="60">
        <v>29932.699000000001</v>
      </c>
      <c r="P833" s="60">
        <v>30053.030000000006</v>
      </c>
      <c r="Q833" s="60">
        <v>30091.707000000002</v>
      </c>
    </row>
    <row r="834" spans="1:17" x14ac:dyDescent="0.3">
      <c r="A834" t="s">
        <v>1777</v>
      </c>
      <c r="B834" t="s">
        <v>123</v>
      </c>
      <c r="C834" t="s">
        <v>785</v>
      </c>
      <c r="D834" t="s">
        <v>786</v>
      </c>
      <c r="E834" t="s">
        <v>126</v>
      </c>
      <c r="F834" t="s">
        <v>53</v>
      </c>
      <c r="G834" s="60">
        <v>10227.227000000001</v>
      </c>
      <c r="H834" s="60">
        <v>10184.251999999999</v>
      </c>
      <c r="I834" s="60">
        <v>10120.030999999999</v>
      </c>
      <c r="J834" s="60">
        <v>10101.301000000001</v>
      </c>
      <c r="K834" s="60">
        <v>10092.886</v>
      </c>
      <c r="L834" s="60">
        <v>10088.572999999999</v>
      </c>
      <c r="M834" s="60">
        <v>10071.582000000002</v>
      </c>
      <c r="N834" s="60">
        <v>10084.148999999999</v>
      </c>
      <c r="O834" s="60">
        <v>10098.916999999999</v>
      </c>
      <c r="P834" s="60">
        <v>10091.462</v>
      </c>
      <c r="Q834" s="60">
        <v>10127.222</v>
      </c>
    </row>
    <row r="835" spans="1:17" x14ac:dyDescent="0.3">
      <c r="A835" t="s">
        <v>1778</v>
      </c>
      <c r="B835" t="s">
        <v>124</v>
      </c>
      <c r="C835" t="s">
        <v>785</v>
      </c>
      <c r="D835" t="s">
        <v>786</v>
      </c>
      <c r="E835" t="s">
        <v>126</v>
      </c>
      <c r="F835" t="s">
        <v>54</v>
      </c>
      <c r="G835" s="60">
        <v>9714.8919999999998</v>
      </c>
      <c r="H835" s="60">
        <v>9645.5740000000005</v>
      </c>
      <c r="I835" s="60">
        <v>9538.9850000000006</v>
      </c>
      <c r="J835" s="60">
        <v>9478.7470000000012</v>
      </c>
      <c r="K835" s="60">
        <v>9466.7870000000003</v>
      </c>
      <c r="L835" s="60">
        <v>9458.2180000000008</v>
      </c>
      <c r="M835" s="60">
        <v>9448.6989999999987</v>
      </c>
      <c r="N835" s="60">
        <v>9446.5510000000013</v>
      </c>
      <c r="O835" s="60">
        <v>9434.4350000000013</v>
      </c>
      <c r="P835" s="60">
        <v>9433.4979999999996</v>
      </c>
      <c r="Q835" s="60">
        <v>9448.5799999999981</v>
      </c>
    </row>
    <row r="836" spans="1:17" x14ac:dyDescent="0.3">
      <c r="A836" t="s">
        <v>1779</v>
      </c>
      <c r="B836" t="s">
        <v>35</v>
      </c>
      <c r="C836" t="s">
        <v>785</v>
      </c>
      <c r="D836" t="s">
        <v>786</v>
      </c>
      <c r="E836" t="s">
        <v>55</v>
      </c>
      <c r="F836" t="s">
        <v>53</v>
      </c>
      <c r="G836" s="60">
        <v>19279.495999999996</v>
      </c>
      <c r="H836" s="60">
        <v>19212.654999999995</v>
      </c>
      <c r="I836" s="60">
        <v>19180.797999999999</v>
      </c>
      <c r="J836" s="60">
        <v>19208.250999999997</v>
      </c>
      <c r="K836" s="60">
        <v>19202.445</v>
      </c>
      <c r="L836" s="60">
        <v>19238.567999999999</v>
      </c>
      <c r="M836" s="60">
        <v>19305.096999999998</v>
      </c>
      <c r="N836" s="60">
        <v>19352.925000000003</v>
      </c>
      <c r="O836" s="60">
        <v>19389.670999999998</v>
      </c>
      <c r="P836" s="60">
        <v>19446.02</v>
      </c>
      <c r="Q836" s="60">
        <v>19449.409000000003</v>
      </c>
    </row>
    <row r="837" spans="1:17" x14ac:dyDescent="0.3">
      <c r="A837" t="s">
        <v>1780</v>
      </c>
      <c r="B837" t="s">
        <v>36</v>
      </c>
      <c r="C837" t="s">
        <v>785</v>
      </c>
      <c r="D837" t="s">
        <v>786</v>
      </c>
      <c r="E837" t="s">
        <v>55</v>
      </c>
      <c r="F837" t="s">
        <v>54</v>
      </c>
      <c r="G837" s="60">
        <v>20477.244999999999</v>
      </c>
      <c r="H837" s="60">
        <v>20355.02</v>
      </c>
      <c r="I837" s="60">
        <v>20364.083999999992</v>
      </c>
      <c r="J837" s="60">
        <v>20352.506999999998</v>
      </c>
      <c r="K837" s="60">
        <v>20337.726999999999</v>
      </c>
      <c r="L837" s="60">
        <v>20333.135999999991</v>
      </c>
      <c r="M837" s="60">
        <v>20382.154000000002</v>
      </c>
      <c r="N837" s="60">
        <v>20468.077999999998</v>
      </c>
      <c r="O837" s="60">
        <v>20481.252000000004</v>
      </c>
      <c r="P837" s="60">
        <v>20523.426000000007</v>
      </c>
      <c r="Q837" s="60">
        <v>20567.947999999997</v>
      </c>
    </row>
    <row r="838" spans="1:17" x14ac:dyDescent="0.3">
      <c r="A838" t="s">
        <v>1781</v>
      </c>
      <c r="B838" t="s">
        <v>123</v>
      </c>
      <c r="C838" t="s">
        <v>787</v>
      </c>
      <c r="D838" t="s">
        <v>788</v>
      </c>
      <c r="E838" t="s">
        <v>126</v>
      </c>
      <c r="F838" t="s">
        <v>53</v>
      </c>
      <c r="G838" s="60">
        <v>26527.807000000001</v>
      </c>
      <c r="H838" s="60">
        <v>26768.029999999995</v>
      </c>
      <c r="I838" s="60">
        <v>26898.339999999997</v>
      </c>
      <c r="J838" s="60">
        <v>27035.150999999991</v>
      </c>
      <c r="K838" s="60">
        <v>27165.625999999997</v>
      </c>
      <c r="L838" s="60">
        <v>27236.928</v>
      </c>
      <c r="M838" s="60">
        <v>27309.708000000002</v>
      </c>
      <c r="N838" s="60">
        <v>27430.058000000001</v>
      </c>
      <c r="O838" s="60">
        <v>27603.001000000004</v>
      </c>
      <c r="P838" s="60">
        <v>27709.649000000001</v>
      </c>
      <c r="Q838" s="60">
        <v>27878.366999999998</v>
      </c>
    </row>
    <row r="839" spans="1:17" x14ac:dyDescent="0.3">
      <c r="A839" t="s">
        <v>1782</v>
      </c>
      <c r="B839" t="s">
        <v>124</v>
      </c>
      <c r="C839" t="s">
        <v>787</v>
      </c>
      <c r="D839" t="s">
        <v>788</v>
      </c>
      <c r="E839" t="s">
        <v>126</v>
      </c>
      <c r="F839" t="s">
        <v>54</v>
      </c>
      <c r="G839" s="60">
        <v>26897.504000000004</v>
      </c>
      <c r="H839" s="60">
        <v>27133.14799999999</v>
      </c>
      <c r="I839" s="60">
        <v>27212.895000000004</v>
      </c>
      <c r="J839" s="60">
        <v>27274.98</v>
      </c>
      <c r="K839" s="60">
        <v>27355.156999999996</v>
      </c>
      <c r="L839" s="60">
        <v>27416.004999999997</v>
      </c>
      <c r="M839" s="60">
        <v>27420.503000000004</v>
      </c>
      <c r="N839" s="60">
        <v>27435.755000000005</v>
      </c>
      <c r="O839" s="60">
        <v>27512.647000000004</v>
      </c>
      <c r="P839" s="60">
        <v>27600.44</v>
      </c>
      <c r="Q839" s="60">
        <v>27703.106</v>
      </c>
    </row>
    <row r="840" spans="1:17" x14ac:dyDescent="0.3">
      <c r="A840" t="s">
        <v>1783</v>
      </c>
      <c r="B840" t="s">
        <v>35</v>
      </c>
      <c r="C840" t="s">
        <v>787</v>
      </c>
      <c r="D840" t="s">
        <v>788</v>
      </c>
      <c r="E840" t="s">
        <v>55</v>
      </c>
      <c r="F840" t="s">
        <v>53</v>
      </c>
      <c r="G840" s="60">
        <v>23095.000999999993</v>
      </c>
      <c r="H840" s="60">
        <v>23341.375000000011</v>
      </c>
      <c r="I840" s="60">
        <v>23548.192999999999</v>
      </c>
      <c r="J840" s="60">
        <v>23761.191000000006</v>
      </c>
      <c r="K840" s="60">
        <v>23970.060000000005</v>
      </c>
      <c r="L840" s="60">
        <v>24155.759000000005</v>
      </c>
      <c r="M840" s="60">
        <v>24416.085000000006</v>
      </c>
      <c r="N840" s="60">
        <v>24619.918999999998</v>
      </c>
      <c r="O840" s="60">
        <v>24804.574000000001</v>
      </c>
      <c r="P840" s="60">
        <v>25009.738999999998</v>
      </c>
      <c r="Q840" s="60">
        <v>25232.251999999993</v>
      </c>
    </row>
    <row r="841" spans="1:17" x14ac:dyDescent="0.3">
      <c r="A841" t="s">
        <v>1784</v>
      </c>
      <c r="B841" t="s">
        <v>36</v>
      </c>
      <c r="C841" t="s">
        <v>787</v>
      </c>
      <c r="D841" t="s">
        <v>788</v>
      </c>
      <c r="E841" t="s">
        <v>55</v>
      </c>
      <c r="F841" t="s">
        <v>54</v>
      </c>
      <c r="G841" s="60">
        <v>22108.141999999993</v>
      </c>
      <c r="H841" s="60">
        <v>22224.513999999996</v>
      </c>
      <c r="I841" s="60">
        <v>22425.245999999999</v>
      </c>
      <c r="J841" s="60">
        <v>22604.998</v>
      </c>
      <c r="K841" s="60">
        <v>22744.336000000003</v>
      </c>
      <c r="L841" s="60">
        <v>22873.072999999997</v>
      </c>
      <c r="M841" s="60">
        <v>22994.228999999996</v>
      </c>
      <c r="N841" s="60">
        <v>23132.324000000004</v>
      </c>
      <c r="O841" s="60">
        <v>23308.873</v>
      </c>
      <c r="P841" s="60">
        <v>23479.336999999996</v>
      </c>
      <c r="Q841" s="60">
        <v>23639.234999999997</v>
      </c>
    </row>
    <row r="842" spans="1:17" x14ac:dyDescent="0.3">
      <c r="A842" t="s">
        <v>1785</v>
      </c>
      <c r="B842" t="s">
        <v>123</v>
      </c>
      <c r="C842" t="s">
        <v>789</v>
      </c>
      <c r="D842" t="s">
        <v>790</v>
      </c>
      <c r="E842" t="s">
        <v>126</v>
      </c>
      <c r="F842" t="s">
        <v>53</v>
      </c>
      <c r="G842" s="60">
        <v>14368.865</v>
      </c>
      <c r="H842" s="60">
        <v>14427.775000000003</v>
      </c>
      <c r="I842" s="60">
        <v>14419.615999999998</v>
      </c>
      <c r="J842" s="60">
        <v>14518.814999999997</v>
      </c>
      <c r="K842" s="60">
        <v>14614.243</v>
      </c>
      <c r="L842" s="60">
        <v>14755.050999999999</v>
      </c>
      <c r="M842" s="60">
        <v>14921.775000000001</v>
      </c>
      <c r="N842" s="60">
        <v>15112.931999999999</v>
      </c>
      <c r="O842" s="60">
        <v>15328.951999999997</v>
      </c>
      <c r="P842" s="60">
        <v>15502.948000000004</v>
      </c>
      <c r="Q842" s="60">
        <v>15671.942999999997</v>
      </c>
    </row>
    <row r="843" spans="1:17" x14ac:dyDescent="0.3">
      <c r="A843" t="s">
        <v>1786</v>
      </c>
      <c r="B843" t="s">
        <v>124</v>
      </c>
      <c r="C843" t="s">
        <v>789</v>
      </c>
      <c r="D843" t="s">
        <v>790</v>
      </c>
      <c r="E843" t="s">
        <v>126</v>
      </c>
      <c r="F843" t="s">
        <v>54</v>
      </c>
      <c r="G843" s="60">
        <v>14722.072000000006</v>
      </c>
      <c r="H843" s="60">
        <v>14717.802999999998</v>
      </c>
      <c r="I843" s="60">
        <v>14764.451999999999</v>
      </c>
      <c r="J843" s="60">
        <v>14841.126999999997</v>
      </c>
      <c r="K843" s="60">
        <v>14872.43</v>
      </c>
      <c r="L843" s="60">
        <v>14964.035000000002</v>
      </c>
      <c r="M843" s="60">
        <v>15083.340999999999</v>
      </c>
      <c r="N843" s="60">
        <v>15208.368999999997</v>
      </c>
      <c r="O843" s="60">
        <v>15333.574999999999</v>
      </c>
      <c r="P843" s="60">
        <v>15457.410000000002</v>
      </c>
      <c r="Q843" s="60">
        <v>15535.955000000002</v>
      </c>
    </row>
    <row r="844" spans="1:17" x14ac:dyDescent="0.3">
      <c r="A844" t="s">
        <v>1787</v>
      </c>
      <c r="B844" t="s">
        <v>35</v>
      </c>
      <c r="C844" t="s">
        <v>789</v>
      </c>
      <c r="D844" t="s">
        <v>790</v>
      </c>
      <c r="E844" t="s">
        <v>55</v>
      </c>
      <c r="F844" t="s">
        <v>53</v>
      </c>
      <c r="G844" s="60">
        <v>25287.127</v>
      </c>
      <c r="H844" s="60">
        <v>25398.493999999999</v>
      </c>
      <c r="I844" s="60">
        <v>25567.692000000014</v>
      </c>
      <c r="J844" s="60">
        <v>25819.731</v>
      </c>
      <c r="K844" s="60">
        <v>25987.325000000004</v>
      </c>
      <c r="L844" s="60">
        <v>26186.837</v>
      </c>
      <c r="M844" s="60">
        <v>26450.864999999994</v>
      </c>
      <c r="N844" s="60">
        <v>26673.636999999999</v>
      </c>
      <c r="O844" s="60">
        <v>26858.770999999997</v>
      </c>
      <c r="P844" s="60">
        <v>27049.194999999992</v>
      </c>
      <c r="Q844" s="60">
        <v>27245.471999999998</v>
      </c>
    </row>
    <row r="845" spans="1:17" x14ac:dyDescent="0.3">
      <c r="A845" t="s">
        <v>1788</v>
      </c>
      <c r="B845" t="s">
        <v>36</v>
      </c>
      <c r="C845" t="s">
        <v>789</v>
      </c>
      <c r="D845" t="s">
        <v>790</v>
      </c>
      <c r="E845" t="s">
        <v>55</v>
      </c>
      <c r="F845" t="s">
        <v>54</v>
      </c>
      <c r="G845" s="60">
        <v>26743.988999999998</v>
      </c>
      <c r="H845" s="60">
        <v>26972.138000000003</v>
      </c>
      <c r="I845" s="60">
        <v>27238.281999999999</v>
      </c>
      <c r="J845" s="60">
        <v>27436.365999999998</v>
      </c>
      <c r="K845" s="60">
        <v>27657.754999999997</v>
      </c>
      <c r="L845" s="60">
        <v>27918.39</v>
      </c>
      <c r="M845" s="60">
        <v>28118.672000000002</v>
      </c>
      <c r="N845" s="60">
        <v>28443.533999999996</v>
      </c>
      <c r="O845" s="60">
        <v>28662.908000000003</v>
      </c>
      <c r="P845" s="60">
        <v>28918.092000000001</v>
      </c>
      <c r="Q845" s="60">
        <v>29129.182999999997</v>
      </c>
    </row>
    <row r="846" spans="1:17" x14ac:dyDescent="0.3">
      <c r="A846" t="s">
        <v>1789</v>
      </c>
      <c r="B846" t="s">
        <v>123</v>
      </c>
      <c r="C846" t="s">
        <v>791</v>
      </c>
      <c r="D846" t="s">
        <v>792</v>
      </c>
      <c r="E846" t="s">
        <v>126</v>
      </c>
      <c r="F846" t="s">
        <v>53</v>
      </c>
      <c r="G846" s="60">
        <v>9489.5210000000006</v>
      </c>
      <c r="H846" s="60">
        <v>9503.5070000000014</v>
      </c>
      <c r="I846" s="60">
        <v>9530.7159999999985</v>
      </c>
      <c r="J846" s="60">
        <v>9548.4830000000002</v>
      </c>
      <c r="K846" s="60">
        <v>9566.8739999999998</v>
      </c>
      <c r="L846" s="60">
        <v>9591.4500000000007</v>
      </c>
      <c r="M846" s="60">
        <v>9654.8880000000008</v>
      </c>
      <c r="N846" s="60">
        <v>9779.5430000000015</v>
      </c>
      <c r="O846" s="60">
        <v>9902.9060000000009</v>
      </c>
      <c r="P846" s="60">
        <v>10020.995000000001</v>
      </c>
      <c r="Q846" s="60">
        <v>10182.36</v>
      </c>
    </row>
    <row r="847" spans="1:17" x14ac:dyDescent="0.3">
      <c r="A847" t="s">
        <v>1790</v>
      </c>
      <c r="B847" t="s">
        <v>124</v>
      </c>
      <c r="C847" t="s">
        <v>791</v>
      </c>
      <c r="D847" t="s">
        <v>792</v>
      </c>
      <c r="E847" t="s">
        <v>126</v>
      </c>
      <c r="F847" t="s">
        <v>54</v>
      </c>
      <c r="G847" s="60">
        <v>9916.7999999999993</v>
      </c>
      <c r="H847" s="60">
        <v>9956.3069999999989</v>
      </c>
      <c r="I847" s="60">
        <v>9975.0000000000018</v>
      </c>
      <c r="J847" s="60">
        <v>10002.172</v>
      </c>
      <c r="K847" s="60">
        <v>9957.1670000000013</v>
      </c>
      <c r="L847" s="60">
        <v>10065.733000000002</v>
      </c>
      <c r="M847" s="60">
        <v>10106.722</v>
      </c>
      <c r="N847" s="60">
        <v>10166.905000000001</v>
      </c>
      <c r="O847" s="60">
        <v>10275.010999999999</v>
      </c>
      <c r="P847" s="60">
        <v>10407.837000000001</v>
      </c>
      <c r="Q847" s="60">
        <v>10494.807999999999</v>
      </c>
    </row>
    <row r="848" spans="1:17" x14ac:dyDescent="0.3">
      <c r="A848" t="s">
        <v>1791</v>
      </c>
      <c r="B848" t="s">
        <v>35</v>
      </c>
      <c r="C848" t="s">
        <v>791</v>
      </c>
      <c r="D848" t="s">
        <v>792</v>
      </c>
      <c r="E848" t="s">
        <v>55</v>
      </c>
      <c r="F848" t="s">
        <v>53</v>
      </c>
      <c r="G848" s="60">
        <v>12814.063000000004</v>
      </c>
      <c r="H848" s="60">
        <v>13072.776000000002</v>
      </c>
      <c r="I848" s="60">
        <v>13335.984</v>
      </c>
      <c r="J848" s="60">
        <v>13606.876999999999</v>
      </c>
      <c r="K848" s="60">
        <v>13817.183000000001</v>
      </c>
      <c r="L848" s="60">
        <v>14075.666000000001</v>
      </c>
      <c r="M848" s="60">
        <v>14324.470999999996</v>
      </c>
      <c r="N848" s="60">
        <v>14506.264000000005</v>
      </c>
      <c r="O848" s="60">
        <v>14673.327000000001</v>
      </c>
      <c r="P848" s="60">
        <v>14844.118999999999</v>
      </c>
      <c r="Q848" s="60">
        <v>15003.821</v>
      </c>
    </row>
    <row r="849" spans="1:17" x14ac:dyDescent="0.3">
      <c r="A849" t="s">
        <v>1792</v>
      </c>
      <c r="B849" t="s">
        <v>36</v>
      </c>
      <c r="C849" t="s">
        <v>791</v>
      </c>
      <c r="D849" t="s">
        <v>792</v>
      </c>
      <c r="E849" t="s">
        <v>55</v>
      </c>
      <c r="F849" t="s">
        <v>54</v>
      </c>
      <c r="G849" s="60">
        <v>12858.971000000003</v>
      </c>
      <c r="H849" s="60">
        <v>13098.062999999998</v>
      </c>
      <c r="I849" s="60">
        <v>13325.713</v>
      </c>
      <c r="J849" s="60">
        <v>13638.994000000001</v>
      </c>
      <c r="K849" s="60">
        <v>13930.466999999999</v>
      </c>
      <c r="L849" s="60">
        <v>14135.678000000002</v>
      </c>
      <c r="M849" s="60">
        <v>14419.556</v>
      </c>
      <c r="N849" s="60">
        <v>14698.731999999998</v>
      </c>
      <c r="O849" s="60">
        <v>14918.738000000001</v>
      </c>
      <c r="P849" s="60">
        <v>15082.342000000001</v>
      </c>
      <c r="Q849" s="60">
        <v>15262.982999999998</v>
      </c>
    </row>
    <row r="850" spans="1:17" x14ac:dyDescent="0.3">
      <c r="A850" t="s">
        <v>1793</v>
      </c>
      <c r="B850" t="s">
        <v>123</v>
      </c>
      <c r="C850" t="s">
        <v>793</v>
      </c>
      <c r="D850" t="s">
        <v>794</v>
      </c>
      <c r="E850" t="s">
        <v>126</v>
      </c>
      <c r="F850" t="s">
        <v>53</v>
      </c>
      <c r="G850" s="60">
        <v>9256.8409999999985</v>
      </c>
      <c r="H850" s="60">
        <v>9275.2960000000003</v>
      </c>
      <c r="I850" s="60">
        <v>9252.57</v>
      </c>
      <c r="J850" s="60">
        <v>9219.5540000000001</v>
      </c>
      <c r="K850" s="60">
        <v>9202.8970000000027</v>
      </c>
      <c r="L850" s="60">
        <v>9242.1470000000008</v>
      </c>
      <c r="M850" s="60">
        <v>9242.4489999999987</v>
      </c>
      <c r="N850" s="60">
        <v>9226.6630000000005</v>
      </c>
      <c r="O850" s="60">
        <v>9270.4459999999981</v>
      </c>
      <c r="P850" s="60">
        <v>9252.650999999998</v>
      </c>
      <c r="Q850" s="60">
        <v>9272.1320000000032</v>
      </c>
    </row>
    <row r="851" spans="1:17" x14ac:dyDescent="0.3">
      <c r="A851" t="s">
        <v>1794</v>
      </c>
      <c r="B851" t="s">
        <v>124</v>
      </c>
      <c r="C851" t="s">
        <v>793</v>
      </c>
      <c r="D851" t="s">
        <v>794</v>
      </c>
      <c r="E851" t="s">
        <v>126</v>
      </c>
      <c r="F851" t="s">
        <v>54</v>
      </c>
      <c r="G851" s="60">
        <v>8507.3340000000007</v>
      </c>
      <c r="H851" s="60">
        <v>8377.5969999999979</v>
      </c>
      <c r="I851" s="60">
        <v>8319.2350000000006</v>
      </c>
      <c r="J851" s="60">
        <v>8313.3990000000031</v>
      </c>
      <c r="K851" s="60">
        <v>8294.1619999999984</v>
      </c>
      <c r="L851" s="60">
        <v>8293.0030000000006</v>
      </c>
      <c r="M851" s="60">
        <v>8314.4500000000007</v>
      </c>
      <c r="N851" s="60">
        <v>8294.8520000000008</v>
      </c>
      <c r="O851" s="60">
        <v>8314.5919999999987</v>
      </c>
      <c r="P851" s="60">
        <v>8297.9280000000017</v>
      </c>
      <c r="Q851" s="60">
        <v>8282.018</v>
      </c>
    </row>
    <row r="852" spans="1:17" x14ac:dyDescent="0.3">
      <c r="A852" t="s">
        <v>1795</v>
      </c>
      <c r="B852" t="s">
        <v>35</v>
      </c>
      <c r="C852" t="s">
        <v>793</v>
      </c>
      <c r="D852" t="s">
        <v>794</v>
      </c>
      <c r="E852" t="s">
        <v>55</v>
      </c>
      <c r="F852" t="s">
        <v>53</v>
      </c>
      <c r="G852" s="60">
        <v>16860.384000000002</v>
      </c>
      <c r="H852" s="60">
        <v>16773.809000000001</v>
      </c>
      <c r="I852" s="60">
        <v>16799.072999999997</v>
      </c>
      <c r="J852" s="60">
        <v>16757.798000000006</v>
      </c>
      <c r="K852" s="60">
        <v>16773.947999999997</v>
      </c>
      <c r="L852" s="60">
        <v>16734.594000000001</v>
      </c>
      <c r="M852" s="60">
        <v>16717.78</v>
      </c>
      <c r="N852" s="60">
        <v>16765.829999999998</v>
      </c>
      <c r="O852" s="60">
        <v>16771.579000000002</v>
      </c>
      <c r="P852" s="60">
        <v>16787.429</v>
      </c>
      <c r="Q852" s="60">
        <v>16752.249</v>
      </c>
    </row>
    <row r="853" spans="1:17" x14ac:dyDescent="0.3">
      <c r="A853" t="s">
        <v>1796</v>
      </c>
      <c r="B853" t="s">
        <v>36</v>
      </c>
      <c r="C853" t="s">
        <v>793</v>
      </c>
      <c r="D853" t="s">
        <v>794</v>
      </c>
      <c r="E853" t="s">
        <v>55</v>
      </c>
      <c r="F853" t="s">
        <v>54</v>
      </c>
      <c r="G853" s="60">
        <v>17294.513999999999</v>
      </c>
      <c r="H853" s="60">
        <v>17320.536</v>
      </c>
      <c r="I853" s="60">
        <v>17305.148000000001</v>
      </c>
      <c r="J853" s="60">
        <v>17289.36</v>
      </c>
      <c r="K853" s="60">
        <v>17348.303</v>
      </c>
      <c r="L853" s="60">
        <v>17396.676999999996</v>
      </c>
      <c r="M853" s="60">
        <v>17455.504999999997</v>
      </c>
      <c r="N853" s="60">
        <v>17505.341999999997</v>
      </c>
      <c r="O853" s="60">
        <v>17529.972000000002</v>
      </c>
      <c r="P853" s="60">
        <v>17552.097000000002</v>
      </c>
      <c r="Q853" s="60">
        <v>17565.928000000004</v>
      </c>
    </row>
    <row r="854" spans="1:17" x14ac:dyDescent="0.3">
      <c r="A854" t="s">
        <v>1797</v>
      </c>
      <c r="B854" t="s">
        <v>123</v>
      </c>
      <c r="C854" t="s">
        <v>795</v>
      </c>
      <c r="D854" t="s">
        <v>796</v>
      </c>
      <c r="E854" t="s">
        <v>126</v>
      </c>
      <c r="F854" t="s">
        <v>53</v>
      </c>
      <c r="G854" s="60">
        <v>10522.389000000003</v>
      </c>
      <c r="H854" s="60">
        <v>10310.721999999998</v>
      </c>
      <c r="I854" s="60">
        <v>10257.797</v>
      </c>
      <c r="J854" s="60">
        <v>10261.409</v>
      </c>
      <c r="K854" s="60">
        <v>10219.449999999997</v>
      </c>
      <c r="L854" s="60">
        <v>10293.931999999999</v>
      </c>
      <c r="M854" s="60">
        <v>10352.182000000003</v>
      </c>
      <c r="N854" s="60">
        <v>10391.694000000001</v>
      </c>
      <c r="O854" s="60">
        <v>10429.049999999997</v>
      </c>
      <c r="P854" s="60">
        <v>10439.856000000002</v>
      </c>
      <c r="Q854" s="60">
        <v>10488.089</v>
      </c>
    </row>
    <row r="855" spans="1:17" x14ac:dyDescent="0.3">
      <c r="A855" t="s">
        <v>1798</v>
      </c>
      <c r="B855" t="s">
        <v>124</v>
      </c>
      <c r="C855" t="s">
        <v>795</v>
      </c>
      <c r="D855" t="s">
        <v>796</v>
      </c>
      <c r="E855" t="s">
        <v>126</v>
      </c>
      <c r="F855" t="s">
        <v>54</v>
      </c>
      <c r="G855" s="60">
        <v>10387.849</v>
      </c>
      <c r="H855" s="60">
        <v>10230.134000000002</v>
      </c>
      <c r="I855" s="60">
        <v>10140.302000000001</v>
      </c>
      <c r="J855" s="60">
        <v>10094.536</v>
      </c>
      <c r="K855" s="60">
        <v>10035.003000000001</v>
      </c>
      <c r="L855" s="60">
        <v>10066.539000000001</v>
      </c>
      <c r="M855" s="60">
        <v>10113.319</v>
      </c>
      <c r="N855" s="60">
        <v>10165.069000000001</v>
      </c>
      <c r="O855" s="60">
        <v>10167.423999999999</v>
      </c>
      <c r="P855" s="60">
        <v>10161.112999999998</v>
      </c>
      <c r="Q855" s="60">
        <v>10137.137999999999</v>
      </c>
    </row>
    <row r="856" spans="1:17" x14ac:dyDescent="0.3">
      <c r="A856" t="s">
        <v>1799</v>
      </c>
      <c r="B856" t="s">
        <v>35</v>
      </c>
      <c r="C856" t="s">
        <v>795</v>
      </c>
      <c r="D856" t="s">
        <v>796</v>
      </c>
      <c r="E856" t="s">
        <v>55</v>
      </c>
      <c r="F856" t="s">
        <v>53</v>
      </c>
      <c r="G856" s="60">
        <v>18241.556000000004</v>
      </c>
      <c r="H856" s="60">
        <v>18285.783000000007</v>
      </c>
      <c r="I856" s="60">
        <v>18231.936000000002</v>
      </c>
      <c r="J856" s="60">
        <v>18260.830999999998</v>
      </c>
      <c r="K856" s="60">
        <v>18311.436000000002</v>
      </c>
      <c r="L856" s="60">
        <v>18266.304</v>
      </c>
      <c r="M856" s="60">
        <v>18319.017999999996</v>
      </c>
      <c r="N856" s="60">
        <v>18380.554999999997</v>
      </c>
      <c r="O856" s="60">
        <v>18369.995999999999</v>
      </c>
      <c r="P856" s="60">
        <v>18359.882999999998</v>
      </c>
      <c r="Q856" s="60">
        <v>18376.232</v>
      </c>
    </row>
    <row r="857" spans="1:17" x14ac:dyDescent="0.3">
      <c r="A857" t="s">
        <v>1800</v>
      </c>
      <c r="B857" t="s">
        <v>36</v>
      </c>
      <c r="C857" t="s">
        <v>795</v>
      </c>
      <c r="D857" t="s">
        <v>796</v>
      </c>
      <c r="E857" t="s">
        <v>55</v>
      </c>
      <c r="F857" t="s">
        <v>54</v>
      </c>
      <c r="G857" s="60">
        <v>18754.169999999998</v>
      </c>
      <c r="H857" s="60">
        <v>18818.690000000002</v>
      </c>
      <c r="I857" s="60">
        <v>18792.203000000005</v>
      </c>
      <c r="J857" s="60">
        <v>18811.681</v>
      </c>
      <c r="K857" s="60">
        <v>18913.679999999997</v>
      </c>
      <c r="L857" s="60">
        <v>19000.374999999996</v>
      </c>
      <c r="M857" s="60">
        <v>19113.489000000001</v>
      </c>
      <c r="N857" s="60">
        <v>19247.523000000001</v>
      </c>
      <c r="O857" s="60">
        <v>19297.548000000003</v>
      </c>
      <c r="P857" s="60">
        <v>19380.931</v>
      </c>
      <c r="Q857" s="60">
        <v>19414.248</v>
      </c>
    </row>
    <row r="858" spans="1:17" x14ac:dyDescent="0.3">
      <c r="A858" t="s">
        <v>1801</v>
      </c>
      <c r="B858" t="s">
        <v>123</v>
      </c>
      <c r="C858" t="s">
        <v>797</v>
      </c>
      <c r="D858" t="s">
        <v>798</v>
      </c>
      <c r="E858" t="s">
        <v>126</v>
      </c>
      <c r="F858" t="s">
        <v>53</v>
      </c>
      <c r="G858" s="60">
        <v>12517.840999999999</v>
      </c>
      <c r="H858" s="60">
        <v>12575.376000000002</v>
      </c>
      <c r="I858" s="60">
        <v>12634.34</v>
      </c>
      <c r="J858" s="60">
        <v>12733.089</v>
      </c>
      <c r="K858" s="60">
        <v>12741.975999999999</v>
      </c>
      <c r="L858" s="60">
        <v>12850.060999999998</v>
      </c>
      <c r="M858" s="60">
        <v>12948.495999999999</v>
      </c>
      <c r="N858" s="60">
        <v>13078.091000000002</v>
      </c>
      <c r="O858" s="60">
        <v>13217.253999999997</v>
      </c>
      <c r="P858" s="60">
        <v>13360.442999999999</v>
      </c>
      <c r="Q858" s="60">
        <v>13459.638000000003</v>
      </c>
    </row>
    <row r="859" spans="1:17" x14ac:dyDescent="0.3">
      <c r="A859" t="s">
        <v>1802</v>
      </c>
      <c r="B859" t="s">
        <v>124</v>
      </c>
      <c r="C859" t="s">
        <v>797</v>
      </c>
      <c r="D859" t="s">
        <v>798</v>
      </c>
      <c r="E859" t="s">
        <v>126</v>
      </c>
      <c r="F859" t="s">
        <v>54</v>
      </c>
      <c r="G859" s="60">
        <v>12490.993</v>
      </c>
      <c r="H859" s="60">
        <v>12463.937999999998</v>
      </c>
      <c r="I859" s="60">
        <v>12481.011999999999</v>
      </c>
      <c r="J859" s="60">
        <v>12470.718999999999</v>
      </c>
      <c r="K859" s="60">
        <v>12573.730999999998</v>
      </c>
      <c r="L859" s="60">
        <v>12641.749000000003</v>
      </c>
      <c r="M859" s="60">
        <v>12718.938</v>
      </c>
      <c r="N859" s="60">
        <v>12748.806</v>
      </c>
      <c r="O859" s="60">
        <v>12809.617000000002</v>
      </c>
      <c r="P859" s="60">
        <v>12851.821000000002</v>
      </c>
      <c r="Q859" s="60">
        <v>12875.302999999998</v>
      </c>
    </row>
    <row r="860" spans="1:17" x14ac:dyDescent="0.3">
      <c r="A860" t="s">
        <v>1803</v>
      </c>
      <c r="B860" t="s">
        <v>35</v>
      </c>
      <c r="C860" t="s">
        <v>797</v>
      </c>
      <c r="D860" t="s">
        <v>798</v>
      </c>
      <c r="E860" t="s">
        <v>55</v>
      </c>
      <c r="F860" t="s">
        <v>53</v>
      </c>
      <c r="G860" s="60">
        <v>19204.733000000007</v>
      </c>
      <c r="H860" s="60">
        <v>19340.559999999994</v>
      </c>
      <c r="I860" s="60">
        <v>19421.026999999995</v>
      </c>
      <c r="J860" s="60">
        <v>19536.128999999997</v>
      </c>
      <c r="K860" s="60">
        <v>19711.36</v>
      </c>
      <c r="L860" s="60">
        <v>19783.437999999995</v>
      </c>
      <c r="M860" s="60">
        <v>19901.873</v>
      </c>
      <c r="N860" s="60">
        <v>20034.136999999999</v>
      </c>
      <c r="O860" s="60">
        <v>20137.688999999998</v>
      </c>
      <c r="P860" s="60">
        <v>20243.863999999998</v>
      </c>
      <c r="Q860" s="60">
        <v>20335.378999999997</v>
      </c>
    </row>
    <row r="861" spans="1:17" x14ac:dyDescent="0.3">
      <c r="A861" t="s">
        <v>1804</v>
      </c>
      <c r="B861" t="s">
        <v>36</v>
      </c>
      <c r="C861" t="s">
        <v>797</v>
      </c>
      <c r="D861" t="s">
        <v>798</v>
      </c>
      <c r="E861" t="s">
        <v>55</v>
      </c>
      <c r="F861" t="s">
        <v>54</v>
      </c>
      <c r="G861" s="60">
        <v>19563.580999999998</v>
      </c>
      <c r="H861" s="60">
        <v>19630.765999999996</v>
      </c>
      <c r="I861" s="60">
        <v>19723.836000000003</v>
      </c>
      <c r="J861" s="60">
        <v>19864.561000000002</v>
      </c>
      <c r="K861" s="60">
        <v>19947.726999999999</v>
      </c>
      <c r="L861" s="60">
        <v>20100.497000000007</v>
      </c>
      <c r="M861" s="60">
        <v>20233.382000000001</v>
      </c>
      <c r="N861" s="60">
        <v>20380.925999999996</v>
      </c>
      <c r="O861" s="60">
        <v>20483.302000000003</v>
      </c>
      <c r="P861" s="60">
        <v>20611.916999999998</v>
      </c>
      <c r="Q861" s="60">
        <v>20749.853999999999</v>
      </c>
    </row>
    <row r="862" spans="1:17" x14ac:dyDescent="0.3">
      <c r="A862" t="s">
        <v>1805</v>
      </c>
      <c r="B862" t="s">
        <v>123</v>
      </c>
      <c r="C862" t="s">
        <v>799</v>
      </c>
      <c r="D862" t="s">
        <v>800</v>
      </c>
      <c r="E862" t="s">
        <v>126</v>
      </c>
      <c r="F862" t="s">
        <v>53</v>
      </c>
      <c r="G862" s="60">
        <v>33978.550000000003</v>
      </c>
      <c r="H862" s="60">
        <v>33994.907000000007</v>
      </c>
      <c r="I862" s="60">
        <v>34044.248</v>
      </c>
      <c r="J862" s="60">
        <v>34152.938999999998</v>
      </c>
      <c r="K862" s="60">
        <v>34220.812000000005</v>
      </c>
      <c r="L862" s="60">
        <v>34486.284999999989</v>
      </c>
      <c r="M862" s="60">
        <v>34691.915000000001</v>
      </c>
      <c r="N862" s="60">
        <v>35031.868999999992</v>
      </c>
      <c r="O862" s="60">
        <v>35384.07</v>
      </c>
      <c r="P862" s="60">
        <v>35725.544000000002</v>
      </c>
      <c r="Q862" s="60">
        <v>36119.438000000002</v>
      </c>
    </row>
    <row r="863" spans="1:17" x14ac:dyDescent="0.3">
      <c r="A863" t="s">
        <v>1806</v>
      </c>
      <c r="B863" t="s">
        <v>124</v>
      </c>
      <c r="C863" t="s">
        <v>799</v>
      </c>
      <c r="D863" t="s">
        <v>800</v>
      </c>
      <c r="E863" t="s">
        <v>126</v>
      </c>
      <c r="F863" t="s">
        <v>54</v>
      </c>
      <c r="G863" s="60">
        <v>34197.951000000001</v>
      </c>
      <c r="H863" s="60">
        <v>34087.07699999999</v>
      </c>
      <c r="I863" s="60">
        <v>34002.879000000008</v>
      </c>
      <c r="J863" s="60">
        <v>34027.690999999999</v>
      </c>
      <c r="K863" s="60">
        <v>33932.552000000003</v>
      </c>
      <c r="L863" s="60">
        <v>34012.535999999993</v>
      </c>
      <c r="M863" s="60">
        <v>34046.282000000007</v>
      </c>
      <c r="N863" s="60">
        <v>34149.502999999997</v>
      </c>
      <c r="O863" s="60">
        <v>34278.150999999991</v>
      </c>
      <c r="P863" s="60">
        <v>34418.197</v>
      </c>
      <c r="Q863" s="60">
        <v>34618.055</v>
      </c>
    </row>
    <row r="864" spans="1:17" x14ac:dyDescent="0.3">
      <c r="A864" t="s">
        <v>1807</v>
      </c>
      <c r="B864" t="s">
        <v>35</v>
      </c>
      <c r="C864" t="s">
        <v>799</v>
      </c>
      <c r="D864" t="s">
        <v>800</v>
      </c>
      <c r="E864" t="s">
        <v>55</v>
      </c>
      <c r="F864" t="s">
        <v>53</v>
      </c>
      <c r="G864" s="60">
        <v>41309.060000000012</v>
      </c>
      <c r="H864" s="60">
        <v>41811.730000000003</v>
      </c>
      <c r="I864" s="60">
        <v>42264.146000000001</v>
      </c>
      <c r="J864" s="60">
        <v>42691.965999999993</v>
      </c>
      <c r="K864" s="60">
        <v>43178.477999999996</v>
      </c>
      <c r="L864" s="60">
        <v>43550.885000000002</v>
      </c>
      <c r="M864" s="60">
        <v>43985.646999999997</v>
      </c>
      <c r="N864" s="60">
        <v>44410.528000000006</v>
      </c>
      <c r="O864" s="60">
        <v>44662.616999999998</v>
      </c>
      <c r="P864" s="60">
        <v>45007.356</v>
      </c>
      <c r="Q864" s="60">
        <v>45267.850999999988</v>
      </c>
    </row>
    <row r="865" spans="1:17" x14ac:dyDescent="0.3">
      <c r="A865" t="s">
        <v>1808</v>
      </c>
      <c r="B865" t="s">
        <v>36</v>
      </c>
      <c r="C865" t="s">
        <v>799</v>
      </c>
      <c r="D865" t="s">
        <v>800</v>
      </c>
      <c r="E865" t="s">
        <v>55</v>
      </c>
      <c r="F865" t="s">
        <v>54</v>
      </c>
      <c r="G865" s="60">
        <v>41348.502999999997</v>
      </c>
      <c r="H865" s="60">
        <v>41838.687000000005</v>
      </c>
      <c r="I865" s="60">
        <v>42341.872999999992</v>
      </c>
      <c r="J865" s="60">
        <v>42777.518000000004</v>
      </c>
      <c r="K865" s="60">
        <v>43348.100000000006</v>
      </c>
      <c r="L865" s="60">
        <v>43781.751999999993</v>
      </c>
      <c r="M865" s="60">
        <v>44299.3</v>
      </c>
      <c r="N865" s="60">
        <v>44713.302000000011</v>
      </c>
      <c r="O865" s="60">
        <v>45109.737000000008</v>
      </c>
      <c r="P865" s="60">
        <v>45412.556000000004</v>
      </c>
      <c r="Q865" s="60">
        <v>45651.884000000013</v>
      </c>
    </row>
    <row r="866" spans="1:17" x14ac:dyDescent="0.3">
      <c r="A866" t="s">
        <v>1809</v>
      </c>
      <c r="B866" t="s">
        <v>123</v>
      </c>
      <c r="C866" t="s">
        <v>801</v>
      </c>
      <c r="D866" t="s">
        <v>802</v>
      </c>
      <c r="E866" t="s">
        <v>126</v>
      </c>
      <c r="F866" t="s">
        <v>53</v>
      </c>
      <c r="G866" s="60">
        <v>9835.1839999999993</v>
      </c>
      <c r="H866" s="60">
        <v>9833.5620000000017</v>
      </c>
      <c r="I866" s="60">
        <v>9787.2879999999986</v>
      </c>
      <c r="J866" s="60">
        <v>9837.9879999999976</v>
      </c>
      <c r="K866" s="60">
        <v>9883.5910000000003</v>
      </c>
      <c r="L866" s="60">
        <v>9878.0000000000036</v>
      </c>
      <c r="M866" s="60">
        <v>9983.6789999999983</v>
      </c>
      <c r="N866" s="60">
        <v>10047.318000000001</v>
      </c>
      <c r="O866" s="60">
        <v>10069.754999999999</v>
      </c>
      <c r="P866" s="60">
        <v>10114.804999999998</v>
      </c>
      <c r="Q866" s="60">
        <v>10192.365000000002</v>
      </c>
    </row>
    <row r="867" spans="1:17" x14ac:dyDescent="0.3">
      <c r="A867" t="s">
        <v>1810</v>
      </c>
      <c r="B867" t="s">
        <v>124</v>
      </c>
      <c r="C867" t="s">
        <v>801</v>
      </c>
      <c r="D867" t="s">
        <v>802</v>
      </c>
      <c r="E867" t="s">
        <v>126</v>
      </c>
      <c r="F867" t="s">
        <v>54</v>
      </c>
      <c r="G867" s="60">
        <v>9443.31</v>
      </c>
      <c r="H867" s="60">
        <v>9374.3859999999986</v>
      </c>
      <c r="I867" s="60">
        <v>9273.1820000000007</v>
      </c>
      <c r="J867" s="60">
        <v>9294.0809999999983</v>
      </c>
      <c r="K867" s="60">
        <v>9256.2859999999982</v>
      </c>
      <c r="L867" s="60">
        <v>9256.1119999999992</v>
      </c>
      <c r="M867" s="60">
        <v>9201.6880000000001</v>
      </c>
      <c r="N867" s="60">
        <v>9262.1940000000013</v>
      </c>
      <c r="O867" s="60">
        <v>9272.8279999999995</v>
      </c>
      <c r="P867" s="60">
        <v>9284.8430000000026</v>
      </c>
      <c r="Q867" s="60">
        <v>9253.5560000000023</v>
      </c>
    </row>
    <row r="868" spans="1:17" x14ac:dyDescent="0.3">
      <c r="A868" t="s">
        <v>1811</v>
      </c>
      <c r="B868" t="s">
        <v>35</v>
      </c>
      <c r="C868" t="s">
        <v>801</v>
      </c>
      <c r="D868" t="s">
        <v>802</v>
      </c>
      <c r="E868" t="s">
        <v>55</v>
      </c>
      <c r="F868" t="s">
        <v>53</v>
      </c>
      <c r="G868" s="60">
        <v>18541.969999999998</v>
      </c>
      <c r="H868" s="60">
        <v>18570.730000000003</v>
      </c>
      <c r="I868" s="60">
        <v>18665.699000000004</v>
      </c>
      <c r="J868" s="60">
        <v>18654.965</v>
      </c>
      <c r="K868" s="60">
        <v>18669.500000000004</v>
      </c>
      <c r="L868" s="60">
        <v>18651.640000000003</v>
      </c>
      <c r="M868" s="60">
        <v>18641.61</v>
      </c>
      <c r="N868" s="60">
        <v>18665.184999999994</v>
      </c>
      <c r="O868" s="60">
        <v>18678.989999999998</v>
      </c>
      <c r="P868" s="60">
        <v>18726.461000000007</v>
      </c>
      <c r="Q868" s="60">
        <v>18712.752</v>
      </c>
    </row>
    <row r="869" spans="1:17" x14ac:dyDescent="0.3">
      <c r="A869" t="s">
        <v>1812</v>
      </c>
      <c r="B869" t="s">
        <v>36</v>
      </c>
      <c r="C869" t="s">
        <v>801</v>
      </c>
      <c r="D869" t="s">
        <v>802</v>
      </c>
      <c r="E869" t="s">
        <v>55</v>
      </c>
      <c r="F869" t="s">
        <v>54</v>
      </c>
      <c r="G869" s="60">
        <v>19548.379999999997</v>
      </c>
      <c r="H869" s="60">
        <v>19626.385000000002</v>
      </c>
      <c r="I869" s="60">
        <v>19690.807000000001</v>
      </c>
      <c r="J869" s="60">
        <v>19782.243999999999</v>
      </c>
      <c r="K869" s="60">
        <v>19789.682999999994</v>
      </c>
      <c r="L869" s="60">
        <v>19872.790999999997</v>
      </c>
      <c r="M869" s="60">
        <v>19967.057000000001</v>
      </c>
      <c r="N869" s="60">
        <v>20018.767</v>
      </c>
      <c r="O869" s="60">
        <v>20099.841999999997</v>
      </c>
      <c r="P869" s="60">
        <v>20103.733999999997</v>
      </c>
      <c r="Q869" s="60">
        <v>20158.757000000001</v>
      </c>
    </row>
    <row r="870" spans="1:17" x14ac:dyDescent="0.3">
      <c r="A870" t="s">
        <v>1813</v>
      </c>
      <c r="B870" t="s">
        <v>123</v>
      </c>
      <c r="C870" t="s">
        <v>803</v>
      </c>
      <c r="D870" t="s">
        <v>804</v>
      </c>
      <c r="E870" t="s">
        <v>126</v>
      </c>
      <c r="F870" t="s">
        <v>53</v>
      </c>
      <c r="G870" s="60">
        <v>9481.4580000000005</v>
      </c>
      <c r="H870" s="60">
        <v>9381.7579999999998</v>
      </c>
      <c r="I870" s="60">
        <v>9352.2979999999989</v>
      </c>
      <c r="J870" s="60">
        <v>9364.57</v>
      </c>
      <c r="K870" s="60">
        <v>9309.5000000000018</v>
      </c>
      <c r="L870" s="60">
        <v>9370.6849999999977</v>
      </c>
      <c r="M870" s="60">
        <v>9418.1710000000003</v>
      </c>
      <c r="N870" s="60">
        <v>9475.1669999999995</v>
      </c>
      <c r="O870" s="60">
        <v>9546.0850000000009</v>
      </c>
      <c r="P870" s="60">
        <v>9601.2610000000004</v>
      </c>
      <c r="Q870" s="60">
        <v>9671.4800000000014</v>
      </c>
    </row>
    <row r="871" spans="1:17" x14ac:dyDescent="0.3">
      <c r="A871" t="s">
        <v>1814</v>
      </c>
      <c r="B871" t="s">
        <v>124</v>
      </c>
      <c r="C871" t="s">
        <v>803</v>
      </c>
      <c r="D871" t="s">
        <v>804</v>
      </c>
      <c r="E871" t="s">
        <v>126</v>
      </c>
      <c r="F871" t="s">
        <v>54</v>
      </c>
      <c r="G871" s="60">
        <v>9659.2109999999993</v>
      </c>
      <c r="H871" s="60">
        <v>9500.098</v>
      </c>
      <c r="I871" s="60">
        <v>9382.5659999999989</v>
      </c>
      <c r="J871" s="60">
        <v>9321.8859999999986</v>
      </c>
      <c r="K871" s="60">
        <v>9284.400999999998</v>
      </c>
      <c r="L871" s="60">
        <v>9243.994999999999</v>
      </c>
      <c r="M871" s="60">
        <v>9235.280999999999</v>
      </c>
      <c r="N871" s="60">
        <v>9259.2389999999996</v>
      </c>
      <c r="O871" s="60">
        <v>9274.9080000000013</v>
      </c>
      <c r="P871" s="60">
        <v>9253.8359999999993</v>
      </c>
      <c r="Q871" s="60">
        <v>9294.9139999999989</v>
      </c>
    </row>
    <row r="872" spans="1:17" x14ac:dyDescent="0.3">
      <c r="A872" t="s">
        <v>1815</v>
      </c>
      <c r="B872" t="s">
        <v>35</v>
      </c>
      <c r="C872" t="s">
        <v>803</v>
      </c>
      <c r="D872" t="s">
        <v>804</v>
      </c>
      <c r="E872" t="s">
        <v>55</v>
      </c>
      <c r="F872" t="s">
        <v>53</v>
      </c>
      <c r="G872" s="60">
        <v>14881.025</v>
      </c>
      <c r="H872" s="60">
        <v>14954.277000000002</v>
      </c>
      <c r="I872" s="60">
        <v>15033.612999999998</v>
      </c>
      <c r="J872" s="60">
        <v>15068.999999999998</v>
      </c>
      <c r="K872" s="60">
        <v>15131.048999999999</v>
      </c>
      <c r="L872" s="60">
        <v>15131.069999999998</v>
      </c>
      <c r="M872" s="60">
        <v>15150.266000000001</v>
      </c>
      <c r="N872" s="60">
        <v>15209.371000000001</v>
      </c>
      <c r="O872" s="60">
        <v>15238.981999999998</v>
      </c>
      <c r="P872" s="60">
        <v>15278.850000000004</v>
      </c>
      <c r="Q872" s="60">
        <v>15326.114999999998</v>
      </c>
    </row>
    <row r="873" spans="1:17" x14ac:dyDescent="0.3">
      <c r="A873" t="s">
        <v>1816</v>
      </c>
      <c r="B873" t="s">
        <v>36</v>
      </c>
      <c r="C873" t="s">
        <v>803</v>
      </c>
      <c r="D873" t="s">
        <v>804</v>
      </c>
      <c r="E873" t="s">
        <v>55</v>
      </c>
      <c r="F873" t="s">
        <v>54</v>
      </c>
      <c r="G873" s="60">
        <v>15547.746000000005</v>
      </c>
      <c r="H873" s="60">
        <v>15636.942000000003</v>
      </c>
      <c r="I873" s="60">
        <v>15714.508999999998</v>
      </c>
      <c r="J873" s="60">
        <v>15788.072999999999</v>
      </c>
      <c r="K873" s="60">
        <v>15856.081</v>
      </c>
      <c r="L873" s="60">
        <v>15944.580999999998</v>
      </c>
      <c r="M873" s="60">
        <v>16038.197</v>
      </c>
      <c r="N873" s="60">
        <v>16092.592999999999</v>
      </c>
      <c r="O873" s="60">
        <v>16157.782999999999</v>
      </c>
      <c r="P873" s="60">
        <v>16227.653999999999</v>
      </c>
      <c r="Q873" s="60">
        <v>16251.175000000001</v>
      </c>
    </row>
    <row r="874" spans="1:17" x14ac:dyDescent="0.3">
      <c r="A874" t="s">
        <v>1817</v>
      </c>
      <c r="B874" t="s">
        <v>123</v>
      </c>
      <c r="C874" t="s">
        <v>805</v>
      </c>
      <c r="D874" t="s">
        <v>806</v>
      </c>
      <c r="E874" t="s">
        <v>126</v>
      </c>
      <c r="F874" t="s">
        <v>53</v>
      </c>
      <c r="G874" s="60">
        <v>5874.8580000000002</v>
      </c>
      <c r="H874" s="60">
        <v>5844.2430000000004</v>
      </c>
      <c r="I874" s="60">
        <v>5756.603000000001</v>
      </c>
      <c r="J874" s="60">
        <v>5698.1259999999993</v>
      </c>
      <c r="K874" s="60">
        <v>5645.9189999999999</v>
      </c>
      <c r="L874" s="60">
        <v>5643.7180000000008</v>
      </c>
      <c r="M874" s="60">
        <v>5628.4889999999996</v>
      </c>
      <c r="N874" s="60">
        <v>5622.076</v>
      </c>
      <c r="O874" s="60">
        <v>5606.1799999999994</v>
      </c>
      <c r="P874" s="60">
        <v>5597.7959999999994</v>
      </c>
      <c r="Q874" s="60">
        <v>5586.9480000000003</v>
      </c>
    </row>
    <row r="875" spans="1:17" x14ac:dyDescent="0.3">
      <c r="A875" t="s">
        <v>1818</v>
      </c>
      <c r="B875" t="s">
        <v>124</v>
      </c>
      <c r="C875" t="s">
        <v>805</v>
      </c>
      <c r="D875" t="s">
        <v>806</v>
      </c>
      <c r="E875" t="s">
        <v>126</v>
      </c>
      <c r="F875" t="s">
        <v>54</v>
      </c>
      <c r="G875" s="60">
        <v>5597.5219999999999</v>
      </c>
      <c r="H875" s="60">
        <v>5540.8950000000004</v>
      </c>
      <c r="I875" s="60">
        <v>5428.3110000000015</v>
      </c>
      <c r="J875" s="60">
        <v>5355.1940000000013</v>
      </c>
      <c r="K875" s="60">
        <v>5295.2870000000012</v>
      </c>
      <c r="L875" s="60">
        <v>5311.0949999999993</v>
      </c>
      <c r="M875" s="60">
        <v>5262.72</v>
      </c>
      <c r="N875" s="60">
        <v>5253.0440000000008</v>
      </c>
      <c r="O875" s="60">
        <v>5251.9529999999995</v>
      </c>
      <c r="P875" s="60">
        <v>5243.5630000000001</v>
      </c>
      <c r="Q875" s="60">
        <v>5189.6599999999989</v>
      </c>
    </row>
    <row r="876" spans="1:17" x14ac:dyDescent="0.3">
      <c r="A876" t="s">
        <v>1819</v>
      </c>
      <c r="B876" t="s">
        <v>35</v>
      </c>
      <c r="C876" t="s">
        <v>805</v>
      </c>
      <c r="D876" t="s">
        <v>806</v>
      </c>
      <c r="E876" t="s">
        <v>55</v>
      </c>
      <c r="F876" t="s">
        <v>53</v>
      </c>
      <c r="G876" s="60">
        <v>11079.965000000002</v>
      </c>
      <c r="H876" s="60">
        <v>11030.75</v>
      </c>
      <c r="I876" s="60">
        <v>11003.866999999998</v>
      </c>
      <c r="J876" s="60">
        <v>10958.528</v>
      </c>
      <c r="K876" s="60">
        <v>10860.156999999999</v>
      </c>
      <c r="L876" s="60">
        <v>10745.121000000001</v>
      </c>
      <c r="M876" s="60">
        <v>10669.872999999996</v>
      </c>
      <c r="N876" s="60">
        <v>10598.163</v>
      </c>
      <c r="O876" s="60">
        <v>10515.889000000003</v>
      </c>
      <c r="P876" s="60">
        <v>10460.551000000003</v>
      </c>
      <c r="Q876" s="60">
        <v>10412.372000000001</v>
      </c>
    </row>
    <row r="877" spans="1:17" x14ac:dyDescent="0.3">
      <c r="A877" t="s">
        <v>1820</v>
      </c>
      <c r="B877" t="s">
        <v>36</v>
      </c>
      <c r="C877" t="s">
        <v>805</v>
      </c>
      <c r="D877" t="s">
        <v>806</v>
      </c>
      <c r="E877" t="s">
        <v>55</v>
      </c>
      <c r="F877" t="s">
        <v>54</v>
      </c>
      <c r="G877" s="60">
        <v>12006.328000000001</v>
      </c>
      <c r="H877" s="60">
        <v>11914.470000000001</v>
      </c>
      <c r="I877" s="60">
        <v>11914.803999999998</v>
      </c>
      <c r="J877" s="60">
        <v>11869.392999999998</v>
      </c>
      <c r="K877" s="60">
        <v>11835.160000000002</v>
      </c>
      <c r="L877" s="60">
        <v>11787.527</v>
      </c>
      <c r="M877" s="60">
        <v>11769.573999999999</v>
      </c>
      <c r="N877" s="60">
        <v>11724.545000000002</v>
      </c>
      <c r="O877" s="60">
        <v>11659.508</v>
      </c>
      <c r="P877" s="60">
        <v>11620.647999999996</v>
      </c>
      <c r="Q877" s="60">
        <v>11598.981</v>
      </c>
    </row>
    <row r="878" spans="1:17" x14ac:dyDescent="0.3">
      <c r="A878" t="s">
        <v>1821</v>
      </c>
      <c r="B878" t="s">
        <v>123</v>
      </c>
      <c r="C878" t="s">
        <v>807</v>
      </c>
      <c r="D878" t="s">
        <v>808</v>
      </c>
      <c r="E878" t="s">
        <v>126</v>
      </c>
      <c r="F878" t="s">
        <v>53</v>
      </c>
      <c r="G878" s="60">
        <v>10316.072</v>
      </c>
      <c r="H878" s="60">
        <v>10252.869000000002</v>
      </c>
      <c r="I878" s="60">
        <v>10175.524000000003</v>
      </c>
      <c r="J878" s="60">
        <v>10145.478000000003</v>
      </c>
      <c r="K878" s="60">
        <v>10121.604000000001</v>
      </c>
      <c r="L878" s="60">
        <v>10133.495000000003</v>
      </c>
      <c r="M878" s="60">
        <v>10124.139999999998</v>
      </c>
      <c r="N878" s="60">
        <v>10124.373000000003</v>
      </c>
      <c r="O878" s="60">
        <v>10114.235000000001</v>
      </c>
      <c r="P878" s="60">
        <v>10132.708000000001</v>
      </c>
      <c r="Q878" s="60">
        <v>10054.218999999999</v>
      </c>
    </row>
    <row r="879" spans="1:17" x14ac:dyDescent="0.3">
      <c r="A879" t="s">
        <v>1822</v>
      </c>
      <c r="B879" t="s">
        <v>124</v>
      </c>
      <c r="C879" t="s">
        <v>807</v>
      </c>
      <c r="D879" t="s">
        <v>808</v>
      </c>
      <c r="E879" t="s">
        <v>126</v>
      </c>
      <c r="F879" t="s">
        <v>54</v>
      </c>
      <c r="G879" s="60">
        <v>9217.5370000000003</v>
      </c>
      <c r="H879" s="60">
        <v>9194.7929999999997</v>
      </c>
      <c r="I879" s="60">
        <v>9164.2720000000008</v>
      </c>
      <c r="J879" s="60">
        <v>9112.5049999999992</v>
      </c>
      <c r="K879" s="60">
        <v>9070.5550000000003</v>
      </c>
      <c r="L879" s="60">
        <v>9090.3179999999993</v>
      </c>
      <c r="M879" s="60">
        <v>9035.3979999999992</v>
      </c>
      <c r="N879" s="60">
        <v>9033.5310000000009</v>
      </c>
      <c r="O879" s="60">
        <v>8990.4210000000003</v>
      </c>
      <c r="P879" s="60">
        <v>8945.5049999999992</v>
      </c>
      <c r="Q879" s="60">
        <v>8927.8760000000002</v>
      </c>
    </row>
    <row r="880" spans="1:17" x14ac:dyDescent="0.3">
      <c r="A880" t="s">
        <v>1823</v>
      </c>
      <c r="B880" t="s">
        <v>35</v>
      </c>
      <c r="C880" t="s">
        <v>807</v>
      </c>
      <c r="D880" t="s">
        <v>808</v>
      </c>
      <c r="E880" t="s">
        <v>55</v>
      </c>
      <c r="F880" t="s">
        <v>53</v>
      </c>
      <c r="G880" s="60">
        <v>17831.063999999995</v>
      </c>
      <c r="H880" s="60">
        <v>17666.449000000001</v>
      </c>
      <c r="I880" s="60">
        <v>17528.851999999995</v>
      </c>
      <c r="J880" s="60">
        <v>17359.074999999997</v>
      </c>
      <c r="K880" s="60">
        <v>17169.457000000002</v>
      </c>
      <c r="L880" s="60">
        <v>17028.996999999996</v>
      </c>
      <c r="M880" s="60">
        <v>16951.808000000005</v>
      </c>
      <c r="N880" s="60">
        <v>16854.215000000004</v>
      </c>
      <c r="O880" s="60">
        <v>16740.181</v>
      </c>
      <c r="P880" s="60">
        <v>16637.959000000003</v>
      </c>
      <c r="Q880" s="60">
        <v>16529.087000000003</v>
      </c>
    </row>
    <row r="881" spans="1:17" x14ac:dyDescent="0.3">
      <c r="A881" t="s">
        <v>1824</v>
      </c>
      <c r="B881" t="s">
        <v>36</v>
      </c>
      <c r="C881" t="s">
        <v>807</v>
      </c>
      <c r="D881" t="s">
        <v>808</v>
      </c>
      <c r="E881" t="s">
        <v>55</v>
      </c>
      <c r="F881" t="s">
        <v>54</v>
      </c>
      <c r="G881" s="60">
        <v>18917.667000000005</v>
      </c>
      <c r="H881" s="60">
        <v>18786.232</v>
      </c>
      <c r="I881" s="60">
        <v>18655.829999999994</v>
      </c>
      <c r="J881" s="60">
        <v>18606.245000000003</v>
      </c>
      <c r="K881" s="60">
        <v>18523.04</v>
      </c>
      <c r="L881" s="60">
        <v>18405.693999999996</v>
      </c>
      <c r="M881" s="60">
        <v>18380.352999999999</v>
      </c>
      <c r="N881" s="60">
        <v>18281.431999999997</v>
      </c>
      <c r="O881" s="60">
        <v>18220.531999999999</v>
      </c>
      <c r="P881" s="60">
        <v>18170.711000000003</v>
      </c>
      <c r="Q881" s="60">
        <v>18091.138999999999</v>
      </c>
    </row>
    <row r="882" spans="1:17" x14ac:dyDescent="0.3">
      <c r="A882" t="s">
        <v>1825</v>
      </c>
      <c r="B882" t="s">
        <v>123</v>
      </c>
      <c r="C882" t="s">
        <v>809</v>
      </c>
      <c r="D882" t="s">
        <v>810</v>
      </c>
      <c r="E882" t="s">
        <v>126</v>
      </c>
      <c r="F882" t="s">
        <v>53</v>
      </c>
      <c r="G882" s="60">
        <v>17825.941999999999</v>
      </c>
      <c r="H882" s="60">
        <v>17480.681999999997</v>
      </c>
      <c r="I882" s="60">
        <v>17199.161999999997</v>
      </c>
      <c r="J882" s="60">
        <v>16994.617000000002</v>
      </c>
      <c r="K882" s="60">
        <v>16877.971999999998</v>
      </c>
      <c r="L882" s="60">
        <v>16771.556</v>
      </c>
      <c r="M882" s="60">
        <v>16751.471000000001</v>
      </c>
      <c r="N882" s="60">
        <v>16739.761999999999</v>
      </c>
      <c r="O882" s="60">
        <v>16728.866000000002</v>
      </c>
      <c r="P882" s="60">
        <v>16691.798000000003</v>
      </c>
      <c r="Q882" s="60">
        <v>16690.628999999997</v>
      </c>
    </row>
    <row r="883" spans="1:17" x14ac:dyDescent="0.3">
      <c r="A883" t="s">
        <v>1826</v>
      </c>
      <c r="B883" t="s">
        <v>124</v>
      </c>
      <c r="C883" t="s">
        <v>809</v>
      </c>
      <c r="D883" t="s">
        <v>810</v>
      </c>
      <c r="E883" t="s">
        <v>126</v>
      </c>
      <c r="F883" t="s">
        <v>54</v>
      </c>
      <c r="G883" s="60">
        <v>16692.281000000003</v>
      </c>
      <c r="H883" s="60">
        <v>16502.867999999999</v>
      </c>
      <c r="I883" s="60">
        <v>16301.293000000001</v>
      </c>
      <c r="J883" s="60">
        <v>16191.062</v>
      </c>
      <c r="K883" s="60">
        <v>16156.720000000005</v>
      </c>
      <c r="L883" s="60">
        <v>16160.560000000001</v>
      </c>
      <c r="M883" s="60">
        <v>16093.460999999999</v>
      </c>
      <c r="N883" s="60">
        <v>16024.284000000001</v>
      </c>
      <c r="O883" s="60">
        <v>15973.972000000002</v>
      </c>
      <c r="P883" s="60">
        <v>15917.490000000002</v>
      </c>
      <c r="Q883" s="60">
        <v>15892.396000000002</v>
      </c>
    </row>
    <row r="884" spans="1:17" x14ac:dyDescent="0.3">
      <c r="A884" t="s">
        <v>1827</v>
      </c>
      <c r="B884" t="s">
        <v>35</v>
      </c>
      <c r="C884" t="s">
        <v>809</v>
      </c>
      <c r="D884" t="s">
        <v>810</v>
      </c>
      <c r="E884" t="s">
        <v>55</v>
      </c>
      <c r="F884" t="s">
        <v>53</v>
      </c>
      <c r="G884" s="60">
        <v>31607.542000000001</v>
      </c>
      <c r="H884" s="60">
        <v>31511.791000000005</v>
      </c>
      <c r="I884" s="60">
        <v>31532.779000000002</v>
      </c>
      <c r="J884" s="60">
        <v>31489.892</v>
      </c>
      <c r="K884" s="60">
        <v>31364.66</v>
      </c>
      <c r="L884" s="60">
        <v>31226.475999999999</v>
      </c>
      <c r="M884" s="60">
        <v>31038.616999999995</v>
      </c>
      <c r="N884" s="60">
        <v>30824.200000000004</v>
      </c>
      <c r="O884" s="60">
        <v>30581.182999999994</v>
      </c>
      <c r="P884" s="60">
        <v>30366.674000000006</v>
      </c>
      <c r="Q884" s="60">
        <v>30108.148000000001</v>
      </c>
    </row>
    <row r="885" spans="1:17" x14ac:dyDescent="0.3">
      <c r="A885" t="s">
        <v>1828</v>
      </c>
      <c r="B885" t="s">
        <v>36</v>
      </c>
      <c r="C885" t="s">
        <v>809</v>
      </c>
      <c r="D885" t="s">
        <v>810</v>
      </c>
      <c r="E885" t="s">
        <v>55</v>
      </c>
      <c r="F885" t="s">
        <v>54</v>
      </c>
      <c r="G885" s="60">
        <v>33287.945</v>
      </c>
      <c r="H885" s="60">
        <v>33274.841</v>
      </c>
      <c r="I885" s="60">
        <v>33203.591</v>
      </c>
      <c r="J885" s="60">
        <v>33166.773999999998</v>
      </c>
      <c r="K885" s="60">
        <v>33097.505999999994</v>
      </c>
      <c r="L885" s="60">
        <v>33004.260999999999</v>
      </c>
      <c r="M885" s="60">
        <v>32971.086000000003</v>
      </c>
      <c r="N885" s="60">
        <v>32860.128999999994</v>
      </c>
      <c r="O885" s="60">
        <v>32741.477999999992</v>
      </c>
      <c r="P885" s="60">
        <v>32583.133999999998</v>
      </c>
      <c r="Q885" s="60">
        <v>32380.326000000001</v>
      </c>
    </row>
    <row r="886" spans="1:17" x14ac:dyDescent="0.3">
      <c r="A886" t="s">
        <v>1829</v>
      </c>
      <c r="B886" t="s">
        <v>123</v>
      </c>
      <c r="C886" t="s">
        <v>811</v>
      </c>
      <c r="D886" t="s">
        <v>812</v>
      </c>
      <c r="E886" t="s">
        <v>126</v>
      </c>
      <c r="F886" t="s">
        <v>53</v>
      </c>
      <c r="G886" s="60">
        <v>9665.0820000000022</v>
      </c>
      <c r="H886" s="60">
        <v>9591.8569999999982</v>
      </c>
      <c r="I886" s="60">
        <v>9521.3979999999992</v>
      </c>
      <c r="J886" s="60">
        <v>9409.9679999999989</v>
      </c>
      <c r="K886" s="60">
        <v>9384.9689999999991</v>
      </c>
      <c r="L886" s="60">
        <v>9323.9160000000011</v>
      </c>
      <c r="M886" s="60">
        <v>9276.2290000000012</v>
      </c>
      <c r="N886" s="60">
        <v>9216.857</v>
      </c>
      <c r="O886" s="60">
        <v>9163.7169999999987</v>
      </c>
      <c r="P886" s="60">
        <v>9126.0149999999994</v>
      </c>
      <c r="Q886" s="60">
        <v>9092.3240000000005</v>
      </c>
    </row>
    <row r="887" spans="1:17" x14ac:dyDescent="0.3">
      <c r="A887" t="s">
        <v>1830</v>
      </c>
      <c r="B887" t="s">
        <v>124</v>
      </c>
      <c r="C887" t="s">
        <v>811</v>
      </c>
      <c r="D887" t="s">
        <v>812</v>
      </c>
      <c r="E887" t="s">
        <v>126</v>
      </c>
      <c r="F887" t="s">
        <v>54</v>
      </c>
      <c r="G887" s="60">
        <v>5553.0389999999998</v>
      </c>
      <c r="H887" s="60">
        <v>5488.4570000000003</v>
      </c>
      <c r="I887" s="60">
        <v>5443.5349999999999</v>
      </c>
      <c r="J887" s="60">
        <v>5394.6490000000003</v>
      </c>
      <c r="K887" s="60">
        <v>5348.1150000000007</v>
      </c>
      <c r="L887" s="60">
        <v>5300.0950000000003</v>
      </c>
      <c r="M887" s="60">
        <v>5245.3209999999999</v>
      </c>
      <c r="N887" s="60">
        <v>5198.6390000000001</v>
      </c>
      <c r="O887" s="60">
        <v>5178.2220000000007</v>
      </c>
      <c r="P887" s="60">
        <v>5129.878999999999</v>
      </c>
      <c r="Q887" s="60">
        <v>5121.4310000000005</v>
      </c>
    </row>
    <row r="888" spans="1:17" x14ac:dyDescent="0.3">
      <c r="A888" t="s">
        <v>1831</v>
      </c>
      <c r="B888" t="s">
        <v>35</v>
      </c>
      <c r="C888" t="s">
        <v>811</v>
      </c>
      <c r="D888" t="s">
        <v>812</v>
      </c>
      <c r="E888" t="s">
        <v>55</v>
      </c>
      <c r="F888" t="s">
        <v>53</v>
      </c>
      <c r="G888" s="60">
        <v>9850.8230000000003</v>
      </c>
      <c r="H888" s="60">
        <v>9817.1920000000009</v>
      </c>
      <c r="I888" s="60">
        <v>9723.5040000000008</v>
      </c>
      <c r="J888" s="60">
        <v>9682.0009999999984</v>
      </c>
      <c r="K888" s="60">
        <v>9550.8290000000015</v>
      </c>
      <c r="L888" s="60">
        <v>9468.0600000000013</v>
      </c>
      <c r="M888" s="60">
        <v>9381.9069999999992</v>
      </c>
      <c r="N888" s="60">
        <v>9296.6690000000017</v>
      </c>
      <c r="O888" s="60">
        <v>9215.5919999999987</v>
      </c>
      <c r="P888" s="60">
        <v>9117.2970000000005</v>
      </c>
      <c r="Q888" s="60">
        <v>9028.8880000000008</v>
      </c>
    </row>
    <row r="889" spans="1:17" x14ac:dyDescent="0.3">
      <c r="A889" t="s">
        <v>1832</v>
      </c>
      <c r="B889" t="s">
        <v>36</v>
      </c>
      <c r="C889" t="s">
        <v>811</v>
      </c>
      <c r="D889" t="s">
        <v>812</v>
      </c>
      <c r="E889" t="s">
        <v>55</v>
      </c>
      <c r="F889" t="s">
        <v>54</v>
      </c>
      <c r="G889" s="60">
        <v>9889.1640000000007</v>
      </c>
      <c r="H889" s="60">
        <v>9811.2310000000016</v>
      </c>
      <c r="I889" s="60">
        <v>9740.1330000000034</v>
      </c>
      <c r="J889" s="60">
        <v>9704.3560000000016</v>
      </c>
      <c r="K889" s="60">
        <v>9626.5460000000021</v>
      </c>
      <c r="L889" s="60">
        <v>9573.2300000000014</v>
      </c>
      <c r="M889" s="60">
        <v>9547.5400000000009</v>
      </c>
      <c r="N889" s="60">
        <v>9503.1129999999994</v>
      </c>
      <c r="O889" s="60">
        <v>9440.3220000000001</v>
      </c>
      <c r="P889" s="60">
        <v>9385.3820000000014</v>
      </c>
      <c r="Q889" s="60">
        <v>9300.7999999999993</v>
      </c>
    </row>
    <row r="890" spans="1:17" x14ac:dyDescent="0.3">
      <c r="A890" t="s">
        <v>1833</v>
      </c>
      <c r="B890" t="s">
        <v>123</v>
      </c>
      <c r="C890" t="s">
        <v>813</v>
      </c>
      <c r="D890" t="s">
        <v>814</v>
      </c>
      <c r="E890" t="s">
        <v>126</v>
      </c>
      <c r="F890" t="s">
        <v>53</v>
      </c>
      <c r="G890" s="60">
        <v>5683.2159999999985</v>
      </c>
      <c r="H890" s="60">
        <v>5613.7949999999992</v>
      </c>
      <c r="I890" s="60">
        <v>5548.3429999999998</v>
      </c>
      <c r="J890" s="60">
        <v>5537.1670000000004</v>
      </c>
      <c r="K890" s="60">
        <v>5516.7110000000011</v>
      </c>
      <c r="L890" s="60">
        <v>5545.76</v>
      </c>
      <c r="M890" s="60">
        <v>5570.8270000000011</v>
      </c>
      <c r="N890" s="60">
        <v>5594.37</v>
      </c>
      <c r="O890" s="60">
        <v>5604.5020000000004</v>
      </c>
      <c r="P890" s="60">
        <v>5630.0160000000005</v>
      </c>
      <c r="Q890" s="60">
        <v>5639.4300000000012</v>
      </c>
    </row>
    <row r="891" spans="1:17" x14ac:dyDescent="0.3">
      <c r="A891" t="s">
        <v>1834</v>
      </c>
      <c r="B891" t="s">
        <v>124</v>
      </c>
      <c r="C891" t="s">
        <v>813</v>
      </c>
      <c r="D891" t="s">
        <v>814</v>
      </c>
      <c r="E891" t="s">
        <v>126</v>
      </c>
      <c r="F891" t="s">
        <v>54</v>
      </c>
      <c r="G891" s="60">
        <v>5365.7290000000012</v>
      </c>
      <c r="H891" s="60">
        <v>5322.0969999999998</v>
      </c>
      <c r="I891" s="60">
        <v>5261.3859999999995</v>
      </c>
      <c r="J891" s="60">
        <v>5242.8050000000003</v>
      </c>
      <c r="K891" s="60">
        <v>5266.8220000000001</v>
      </c>
      <c r="L891" s="60">
        <v>5278.2060000000001</v>
      </c>
      <c r="M891" s="60">
        <v>5274.5259999999998</v>
      </c>
      <c r="N891" s="60">
        <v>5264.7459999999992</v>
      </c>
      <c r="O891" s="60">
        <v>5227.28</v>
      </c>
      <c r="P891" s="60">
        <v>5216.1990000000005</v>
      </c>
      <c r="Q891" s="60">
        <v>5219.2850000000008</v>
      </c>
    </row>
    <row r="892" spans="1:17" x14ac:dyDescent="0.3">
      <c r="A892" t="s">
        <v>1835</v>
      </c>
      <c r="B892" t="s">
        <v>35</v>
      </c>
      <c r="C892" t="s">
        <v>813</v>
      </c>
      <c r="D892" t="s">
        <v>814</v>
      </c>
      <c r="E892" t="s">
        <v>55</v>
      </c>
      <c r="F892" t="s">
        <v>53</v>
      </c>
      <c r="G892" s="60">
        <v>10630.366</v>
      </c>
      <c r="H892" s="60">
        <v>10560.138999999999</v>
      </c>
      <c r="I892" s="60">
        <v>10498.723999999998</v>
      </c>
      <c r="J892" s="60">
        <v>10496.419</v>
      </c>
      <c r="K892" s="60">
        <v>10457.574000000001</v>
      </c>
      <c r="L892" s="60">
        <v>10395.454000000003</v>
      </c>
      <c r="M892" s="60">
        <v>10374.363999999998</v>
      </c>
      <c r="N892" s="60">
        <v>10343.496000000001</v>
      </c>
      <c r="O892" s="60">
        <v>10311.669999999998</v>
      </c>
      <c r="P892" s="60">
        <v>10302.937</v>
      </c>
      <c r="Q892" s="60">
        <v>10279.126000000002</v>
      </c>
    </row>
    <row r="893" spans="1:17" x14ac:dyDescent="0.3">
      <c r="A893" t="s">
        <v>1836</v>
      </c>
      <c r="B893" t="s">
        <v>36</v>
      </c>
      <c r="C893" t="s">
        <v>813</v>
      </c>
      <c r="D893" t="s">
        <v>814</v>
      </c>
      <c r="E893" t="s">
        <v>55</v>
      </c>
      <c r="F893" t="s">
        <v>54</v>
      </c>
      <c r="G893" s="60">
        <v>11142.076000000001</v>
      </c>
      <c r="H893" s="60">
        <v>11077.821</v>
      </c>
      <c r="I893" s="60">
        <v>11081.350999999999</v>
      </c>
      <c r="J893" s="60">
        <v>11030.684999999996</v>
      </c>
      <c r="K893" s="60">
        <v>11010.618999999999</v>
      </c>
      <c r="L893" s="60">
        <v>10994.133000000002</v>
      </c>
      <c r="M893" s="60">
        <v>10976.720000000001</v>
      </c>
      <c r="N893" s="60">
        <v>10944.071</v>
      </c>
      <c r="O893" s="60">
        <v>10925.064000000002</v>
      </c>
      <c r="P893" s="60">
        <v>10901.019</v>
      </c>
      <c r="Q893" s="60">
        <v>10858.675000000001</v>
      </c>
    </row>
    <row r="894" spans="1:17" x14ac:dyDescent="0.3">
      <c r="A894" t="s">
        <v>1837</v>
      </c>
      <c r="B894" t="s">
        <v>123</v>
      </c>
      <c r="C894" t="s">
        <v>815</v>
      </c>
      <c r="D894" t="s">
        <v>816</v>
      </c>
      <c r="E894" t="s">
        <v>126</v>
      </c>
      <c r="F894" t="s">
        <v>53</v>
      </c>
      <c r="G894" s="60">
        <v>12415.134</v>
      </c>
      <c r="H894" s="60">
        <v>12366.453</v>
      </c>
      <c r="I894" s="60">
        <v>12292.696000000002</v>
      </c>
      <c r="J894" s="60">
        <v>12192.167000000001</v>
      </c>
      <c r="K894" s="60">
        <v>12134.23</v>
      </c>
      <c r="L894" s="60">
        <v>12090.513000000001</v>
      </c>
      <c r="M894" s="60">
        <v>12044.335999999999</v>
      </c>
      <c r="N894" s="60">
        <v>11942.074000000002</v>
      </c>
      <c r="O894" s="60">
        <v>11937.312</v>
      </c>
      <c r="P894" s="60">
        <v>11872.569</v>
      </c>
      <c r="Q894" s="60">
        <v>11875.750000000002</v>
      </c>
    </row>
    <row r="895" spans="1:17" x14ac:dyDescent="0.3">
      <c r="A895" t="s">
        <v>1838</v>
      </c>
      <c r="B895" t="s">
        <v>124</v>
      </c>
      <c r="C895" t="s">
        <v>815</v>
      </c>
      <c r="D895" t="s">
        <v>816</v>
      </c>
      <c r="E895" t="s">
        <v>126</v>
      </c>
      <c r="F895" t="s">
        <v>54</v>
      </c>
      <c r="G895" s="60">
        <v>12029.242999999999</v>
      </c>
      <c r="H895" s="60">
        <v>11924.445</v>
      </c>
      <c r="I895" s="60">
        <v>11872.586000000003</v>
      </c>
      <c r="J895" s="60">
        <v>11829.46</v>
      </c>
      <c r="K895" s="60">
        <v>11804.083999999999</v>
      </c>
      <c r="L895" s="60">
        <v>11771.902999999997</v>
      </c>
      <c r="M895" s="60">
        <v>11739.538</v>
      </c>
      <c r="N895" s="60">
        <v>11727.889000000001</v>
      </c>
      <c r="O895" s="60">
        <v>11703.125999999998</v>
      </c>
      <c r="P895" s="60">
        <v>11632.940999999999</v>
      </c>
      <c r="Q895" s="60">
        <v>11610.064000000002</v>
      </c>
    </row>
    <row r="896" spans="1:17" x14ac:dyDescent="0.3">
      <c r="A896" t="s">
        <v>1839</v>
      </c>
      <c r="B896" t="s">
        <v>35</v>
      </c>
      <c r="C896" t="s">
        <v>815</v>
      </c>
      <c r="D896" t="s">
        <v>816</v>
      </c>
      <c r="E896" t="s">
        <v>55</v>
      </c>
      <c r="F896" t="s">
        <v>53</v>
      </c>
      <c r="G896" s="60">
        <v>20459.001</v>
      </c>
      <c r="H896" s="60">
        <v>20283.050999999999</v>
      </c>
      <c r="I896" s="60">
        <v>20134.023000000005</v>
      </c>
      <c r="J896" s="60">
        <v>20032.356000000003</v>
      </c>
      <c r="K896" s="60">
        <v>19926.002999999997</v>
      </c>
      <c r="L896" s="60">
        <v>19785.919999999995</v>
      </c>
      <c r="M896" s="60">
        <v>19709.809000000001</v>
      </c>
      <c r="N896" s="60">
        <v>19643.214999999997</v>
      </c>
      <c r="O896" s="60">
        <v>19528.608999999997</v>
      </c>
      <c r="P896" s="60">
        <v>19437.334000000003</v>
      </c>
      <c r="Q896" s="60">
        <v>19303.649000000001</v>
      </c>
    </row>
    <row r="897" spans="1:17" x14ac:dyDescent="0.3">
      <c r="A897" t="s">
        <v>1840</v>
      </c>
      <c r="B897" t="s">
        <v>36</v>
      </c>
      <c r="C897" t="s">
        <v>815</v>
      </c>
      <c r="D897" t="s">
        <v>816</v>
      </c>
      <c r="E897" t="s">
        <v>55</v>
      </c>
      <c r="F897" t="s">
        <v>54</v>
      </c>
      <c r="G897" s="60">
        <v>21924.052000000007</v>
      </c>
      <c r="H897" s="60">
        <v>21721.056999999997</v>
      </c>
      <c r="I897" s="60">
        <v>21525.512000000002</v>
      </c>
      <c r="J897" s="60">
        <v>21366.337000000007</v>
      </c>
      <c r="K897" s="60">
        <v>21245.05</v>
      </c>
      <c r="L897" s="60">
        <v>21112.990000000005</v>
      </c>
      <c r="M897" s="60">
        <v>21074.500000000004</v>
      </c>
      <c r="N897" s="60">
        <v>20957.589</v>
      </c>
      <c r="O897" s="60">
        <v>20861.530999999999</v>
      </c>
      <c r="P897" s="60">
        <v>20765.886000000002</v>
      </c>
      <c r="Q897" s="60">
        <v>20633.690000000002</v>
      </c>
    </row>
    <row r="898" spans="1:17" x14ac:dyDescent="0.3">
      <c r="A898" t="s">
        <v>1841</v>
      </c>
      <c r="B898" t="s">
        <v>123</v>
      </c>
      <c r="C898" t="s">
        <v>817</v>
      </c>
      <c r="D898" t="s">
        <v>818</v>
      </c>
      <c r="E898" t="s">
        <v>126</v>
      </c>
      <c r="F898" t="s">
        <v>53</v>
      </c>
      <c r="G898" s="60">
        <v>10226.431</v>
      </c>
      <c r="H898" s="60">
        <v>10210.877999999999</v>
      </c>
      <c r="I898" s="60">
        <v>10264.112999999999</v>
      </c>
      <c r="J898" s="60">
        <v>10296.85</v>
      </c>
      <c r="K898" s="60">
        <v>10302.001999999999</v>
      </c>
      <c r="L898" s="60">
        <v>10362.884000000002</v>
      </c>
      <c r="M898" s="60">
        <v>10432.561</v>
      </c>
      <c r="N898" s="60">
        <v>10517.139999999998</v>
      </c>
      <c r="O898" s="60">
        <v>10593.624</v>
      </c>
      <c r="P898" s="60">
        <v>10615.155999999999</v>
      </c>
      <c r="Q898" s="60">
        <v>10614.865</v>
      </c>
    </row>
    <row r="899" spans="1:17" x14ac:dyDescent="0.3">
      <c r="A899" t="s">
        <v>1842</v>
      </c>
      <c r="B899" t="s">
        <v>124</v>
      </c>
      <c r="C899" t="s">
        <v>817</v>
      </c>
      <c r="D899" t="s">
        <v>818</v>
      </c>
      <c r="E899" t="s">
        <v>126</v>
      </c>
      <c r="F899" t="s">
        <v>54</v>
      </c>
      <c r="G899" s="60">
        <v>10285.222</v>
      </c>
      <c r="H899" s="60">
        <v>10232.241</v>
      </c>
      <c r="I899" s="60">
        <v>10181.663000000002</v>
      </c>
      <c r="J899" s="60">
        <v>10152.951999999999</v>
      </c>
      <c r="K899" s="60">
        <v>10150.061000000002</v>
      </c>
      <c r="L899" s="60">
        <v>10180.108</v>
      </c>
      <c r="M899" s="60">
        <v>10246.329999999998</v>
      </c>
      <c r="N899" s="60">
        <v>10267.841</v>
      </c>
      <c r="O899" s="60">
        <v>10285.950000000001</v>
      </c>
      <c r="P899" s="60">
        <v>10275.259999999998</v>
      </c>
      <c r="Q899" s="60">
        <v>10249.879000000001</v>
      </c>
    </row>
    <row r="900" spans="1:17" x14ac:dyDescent="0.3">
      <c r="A900" t="s">
        <v>1843</v>
      </c>
      <c r="B900" t="s">
        <v>35</v>
      </c>
      <c r="C900" t="s">
        <v>817</v>
      </c>
      <c r="D900" t="s">
        <v>818</v>
      </c>
      <c r="E900" t="s">
        <v>55</v>
      </c>
      <c r="F900" t="s">
        <v>53</v>
      </c>
      <c r="G900" s="60">
        <v>17763.806999999997</v>
      </c>
      <c r="H900" s="60">
        <v>17773.821</v>
      </c>
      <c r="I900" s="60">
        <v>17740.694</v>
      </c>
      <c r="J900" s="60">
        <v>17760.097999999994</v>
      </c>
      <c r="K900" s="60">
        <v>17824.290000000008</v>
      </c>
      <c r="L900" s="60">
        <v>17839.736000000001</v>
      </c>
      <c r="M900" s="60">
        <v>17879.874999999996</v>
      </c>
      <c r="N900" s="60">
        <v>17880.288</v>
      </c>
      <c r="O900" s="60">
        <v>17887.221000000001</v>
      </c>
      <c r="P900" s="60">
        <v>17894.303999999996</v>
      </c>
      <c r="Q900" s="60">
        <v>17872.517</v>
      </c>
    </row>
    <row r="901" spans="1:17" x14ac:dyDescent="0.3">
      <c r="A901" t="s">
        <v>1844</v>
      </c>
      <c r="B901" t="s">
        <v>36</v>
      </c>
      <c r="C901" t="s">
        <v>817</v>
      </c>
      <c r="D901" t="s">
        <v>818</v>
      </c>
      <c r="E901" t="s">
        <v>55</v>
      </c>
      <c r="F901" t="s">
        <v>54</v>
      </c>
      <c r="G901" s="60">
        <v>18359.820999999996</v>
      </c>
      <c r="H901" s="60">
        <v>18381.955000000002</v>
      </c>
      <c r="I901" s="60">
        <v>18397.936000000002</v>
      </c>
      <c r="J901" s="60">
        <v>18453.749000000003</v>
      </c>
      <c r="K901" s="60">
        <v>18502.488999999998</v>
      </c>
      <c r="L901" s="60">
        <v>18510.586000000003</v>
      </c>
      <c r="M901" s="60">
        <v>18550.2</v>
      </c>
      <c r="N901" s="60">
        <v>18577.863000000001</v>
      </c>
      <c r="O901" s="60">
        <v>18645.731</v>
      </c>
      <c r="P901" s="60">
        <v>18681.139000000003</v>
      </c>
      <c r="Q901" s="60">
        <v>18678.711999999996</v>
      </c>
    </row>
    <row r="902" spans="1:17" x14ac:dyDescent="0.3">
      <c r="A902" t="s">
        <v>1845</v>
      </c>
      <c r="B902" t="s">
        <v>123</v>
      </c>
      <c r="C902" t="s">
        <v>819</v>
      </c>
      <c r="D902" t="s">
        <v>820</v>
      </c>
      <c r="E902" t="s">
        <v>126</v>
      </c>
      <c r="F902" t="s">
        <v>53</v>
      </c>
      <c r="G902" s="60">
        <v>15988.582</v>
      </c>
      <c r="H902" s="60">
        <v>15938.321000000002</v>
      </c>
      <c r="I902" s="60">
        <v>15960.132999999998</v>
      </c>
      <c r="J902" s="60">
        <v>15976.929999999998</v>
      </c>
      <c r="K902" s="60">
        <v>16041.645999999999</v>
      </c>
      <c r="L902" s="60">
        <v>16159.173999999999</v>
      </c>
      <c r="M902" s="60">
        <v>16256.216999999997</v>
      </c>
      <c r="N902" s="60">
        <v>16300.714999999998</v>
      </c>
      <c r="O902" s="60">
        <v>16379.893999999997</v>
      </c>
      <c r="P902" s="60">
        <v>16451.804</v>
      </c>
      <c r="Q902" s="60">
        <v>16513.162</v>
      </c>
    </row>
    <row r="903" spans="1:17" x14ac:dyDescent="0.3">
      <c r="A903" t="s">
        <v>1846</v>
      </c>
      <c r="B903" t="s">
        <v>124</v>
      </c>
      <c r="C903" t="s">
        <v>819</v>
      </c>
      <c r="D903" t="s">
        <v>820</v>
      </c>
      <c r="E903" t="s">
        <v>126</v>
      </c>
      <c r="F903" t="s">
        <v>54</v>
      </c>
      <c r="G903" s="60">
        <v>16446.194000000003</v>
      </c>
      <c r="H903" s="60">
        <v>16484.685000000001</v>
      </c>
      <c r="I903" s="60">
        <v>16460.752</v>
      </c>
      <c r="J903" s="60">
        <v>16524.161</v>
      </c>
      <c r="K903" s="60">
        <v>16542.012000000002</v>
      </c>
      <c r="L903" s="60">
        <v>16588.5</v>
      </c>
      <c r="M903" s="60">
        <v>16622.512000000002</v>
      </c>
      <c r="N903" s="60">
        <v>16669.231</v>
      </c>
      <c r="O903" s="60">
        <v>16715.823</v>
      </c>
      <c r="P903" s="60">
        <v>16745.291999999998</v>
      </c>
      <c r="Q903" s="60">
        <v>16779.397999999997</v>
      </c>
    </row>
    <row r="904" spans="1:17" x14ac:dyDescent="0.3">
      <c r="A904" t="s">
        <v>1847</v>
      </c>
      <c r="B904" t="s">
        <v>35</v>
      </c>
      <c r="C904" t="s">
        <v>819</v>
      </c>
      <c r="D904" t="s">
        <v>820</v>
      </c>
      <c r="E904" t="s">
        <v>55</v>
      </c>
      <c r="F904" t="s">
        <v>53</v>
      </c>
      <c r="G904" s="60">
        <v>24231.019</v>
      </c>
      <c r="H904" s="60">
        <v>24271.931000000004</v>
      </c>
      <c r="I904" s="60">
        <v>24317.844000000005</v>
      </c>
      <c r="J904" s="60">
        <v>24406.914000000001</v>
      </c>
      <c r="K904" s="60">
        <v>24428.362000000001</v>
      </c>
      <c r="L904" s="60">
        <v>24457.705000000002</v>
      </c>
      <c r="M904" s="60">
        <v>24528.360000000008</v>
      </c>
      <c r="N904" s="60">
        <v>24642.273000000008</v>
      </c>
      <c r="O904" s="60">
        <v>24680.759000000002</v>
      </c>
      <c r="P904" s="60">
        <v>24713.714000000004</v>
      </c>
      <c r="Q904" s="60">
        <v>24738.900000000005</v>
      </c>
    </row>
    <row r="905" spans="1:17" x14ac:dyDescent="0.3">
      <c r="A905" t="s">
        <v>1848</v>
      </c>
      <c r="B905" t="s">
        <v>36</v>
      </c>
      <c r="C905" t="s">
        <v>819</v>
      </c>
      <c r="D905" t="s">
        <v>820</v>
      </c>
      <c r="E905" t="s">
        <v>55</v>
      </c>
      <c r="F905" t="s">
        <v>54</v>
      </c>
      <c r="G905" s="60">
        <v>24592.572</v>
      </c>
      <c r="H905" s="60">
        <v>24648.203999999998</v>
      </c>
      <c r="I905" s="60">
        <v>24815.066999999999</v>
      </c>
      <c r="J905" s="60">
        <v>24831.603999999999</v>
      </c>
      <c r="K905" s="60">
        <v>24924.352999999999</v>
      </c>
      <c r="L905" s="60">
        <v>24998.871999999999</v>
      </c>
      <c r="M905" s="60">
        <v>25108.342999999997</v>
      </c>
      <c r="N905" s="60">
        <v>25187.907000000003</v>
      </c>
      <c r="O905" s="60">
        <v>25334.015000000003</v>
      </c>
      <c r="P905" s="60">
        <v>25460.102000000003</v>
      </c>
      <c r="Q905" s="60">
        <v>25510.651999999998</v>
      </c>
    </row>
    <row r="906" spans="1:17" x14ac:dyDescent="0.3">
      <c r="A906" t="s">
        <v>1849</v>
      </c>
      <c r="B906" t="s">
        <v>123</v>
      </c>
      <c r="C906" t="s">
        <v>821</v>
      </c>
      <c r="D906" t="s">
        <v>822</v>
      </c>
      <c r="E906" t="s">
        <v>126</v>
      </c>
      <c r="F906" t="s">
        <v>53</v>
      </c>
      <c r="G906" s="60">
        <v>14321.754000000001</v>
      </c>
      <c r="H906" s="60">
        <v>14200.456</v>
      </c>
      <c r="I906" s="60">
        <v>14075.040999999999</v>
      </c>
      <c r="J906" s="60">
        <v>13985.415999999999</v>
      </c>
      <c r="K906" s="60">
        <v>13976.608999999999</v>
      </c>
      <c r="L906" s="60">
        <v>13976.933999999997</v>
      </c>
      <c r="M906" s="60">
        <v>13940.041000000001</v>
      </c>
      <c r="N906" s="60">
        <v>13893.632</v>
      </c>
      <c r="O906" s="60">
        <v>13913.786</v>
      </c>
      <c r="P906" s="60">
        <v>13873.894</v>
      </c>
      <c r="Q906" s="60">
        <v>13883.037999999999</v>
      </c>
    </row>
    <row r="907" spans="1:17" x14ac:dyDescent="0.3">
      <c r="A907" t="s">
        <v>1850</v>
      </c>
      <c r="B907" t="s">
        <v>124</v>
      </c>
      <c r="C907" t="s">
        <v>821</v>
      </c>
      <c r="D907" t="s">
        <v>822</v>
      </c>
      <c r="E907" t="s">
        <v>126</v>
      </c>
      <c r="F907" t="s">
        <v>54</v>
      </c>
      <c r="G907" s="60">
        <v>13543.761999999997</v>
      </c>
      <c r="H907" s="60">
        <v>13430.848</v>
      </c>
      <c r="I907" s="60">
        <v>13308.359999999999</v>
      </c>
      <c r="J907" s="60">
        <v>13241.986999999999</v>
      </c>
      <c r="K907" s="60">
        <v>13164.370999999999</v>
      </c>
      <c r="L907" s="60">
        <v>13127.256000000001</v>
      </c>
      <c r="M907" s="60">
        <v>13072.911999999997</v>
      </c>
      <c r="N907" s="60">
        <v>13059.62</v>
      </c>
      <c r="O907" s="60">
        <v>13001.854999999998</v>
      </c>
      <c r="P907" s="60">
        <v>12998.222999999998</v>
      </c>
      <c r="Q907" s="60">
        <v>12976.388000000003</v>
      </c>
    </row>
    <row r="908" spans="1:17" x14ac:dyDescent="0.3">
      <c r="A908" t="s">
        <v>1851</v>
      </c>
      <c r="B908" t="s">
        <v>35</v>
      </c>
      <c r="C908" t="s">
        <v>821</v>
      </c>
      <c r="D908" t="s">
        <v>822</v>
      </c>
      <c r="E908" t="s">
        <v>55</v>
      </c>
      <c r="F908" t="s">
        <v>53</v>
      </c>
      <c r="G908" s="60">
        <v>23205.317999999999</v>
      </c>
      <c r="H908" s="60">
        <v>23157.635000000002</v>
      </c>
      <c r="I908" s="60">
        <v>23105.682999999997</v>
      </c>
      <c r="J908" s="60">
        <v>23113.832999999999</v>
      </c>
      <c r="K908" s="60">
        <v>23037.012000000002</v>
      </c>
      <c r="L908" s="60">
        <v>22973.857</v>
      </c>
      <c r="M908" s="60">
        <v>22904.148999999998</v>
      </c>
      <c r="N908" s="60">
        <v>22949.158000000003</v>
      </c>
      <c r="O908" s="60">
        <v>22865.913</v>
      </c>
      <c r="P908" s="60">
        <v>22805.526999999998</v>
      </c>
      <c r="Q908" s="60">
        <v>22769.714</v>
      </c>
    </row>
    <row r="909" spans="1:17" x14ac:dyDescent="0.3">
      <c r="A909" t="s">
        <v>1852</v>
      </c>
      <c r="B909" t="s">
        <v>36</v>
      </c>
      <c r="C909" t="s">
        <v>821</v>
      </c>
      <c r="D909" t="s">
        <v>822</v>
      </c>
      <c r="E909" t="s">
        <v>55</v>
      </c>
      <c r="F909" t="s">
        <v>54</v>
      </c>
      <c r="G909" s="60">
        <v>23501.632999999998</v>
      </c>
      <c r="H909" s="60">
        <v>23375.252</v>
      </c>
      <c r="I909" s="60">
        <v>23348.720000000001</v>
      </c>
      <c r="J909" s="60">
        <v>23307.09</v>
      </c>
      <c r="K909" s="60">
        <v>23228.625999999997</v>
      </c>
      <c r="L909" s="60">
        <v>23143.660999999993</v>
      </c>
      <c r="M909" s="60">
        <v>23167.008000000002</v>
      </c>
      <c r="N909" s="60">
        <v>23176.196</v>
      </c>
      <c r="O909" s="60">
        <v>23144.023000000001</v>
      </c>
      <c r="P909" s="60">
        <v>23074.760000000002</v>
      </c>
      <c r="Q909" s="60">
        <v>22986.28</v>
      </c>
    </row>
    <row r="910" spans="1:17" x14ac:dyDescent="0.3">
      <c r="A910" t="s">
        <v>1853</v>
      </c>
      <c r="B910" t="s">
        <v>123</v>
      </c>
      <c r="C910" t="s">
        <v>823</v>
      </c>
      <c r="D910" t="s">
        <v>824</v>
      </c>
      <c r="E910" t="s">
        <v>126</v>
      </c>
      <c r="F910" t="s">
        <v>53</v>
      </c>
      <c r="G910" s="60">
        <v>15243.890999999996</v>
      </c>
      <c r="H910" s="60">
        <v>15331.136000000002</v>
      </c>
      <c r="I910" s="60">
        <v>15430.505999999998</v>
      </c>
      <c r="J910" s="60">
        <v>15499.533000000001</v>
      </c>
      <c r="K910" s="60">
        <v>15588.421000000002</v>
      </c>
      <c r="L910" s="60">
        <v>15698.097999999998</v>
      </c>
      <c r="M910" s="60">
        <v>15812.921</v>
      </c>
      <c r="N910" s="60">
        <v>15965.494000000001</v>
      </c>
      <c r="O910" s="60">
        <v>16066.433999999999</v>
      </c>
      <c r="P910" s="60">
        <v>16182.873</v>
      </c>
      <c r="Q910" s="60">
        <v>16337.471</v>
      </c>
    </row>
    <row r="911" spans="1:17" x14ac:dyDescent="0.3">
      <c r="A911" t="s">
        <v>1854</v>
      </c>
      <c r="B911" t="s">
        <v>124</v>
      </c>
      <c r="C911" t="s">
        <v>823</v>
      </c>
      <c r="D911" t="s">
        <v>824</v>
      </c>
      <c r="E911" t="s">
        <v>126</v>
      </c>
      <c r="F911" t="s">
        <v>54</v>
      </c>
      <c r="G911" s="60">
        <v>14691.352999999999</v>
      </c>
      <c r="H911" s="60">
        <v>14708.699000000001</v>
      </c>
      <c r="I911" s="60">
        <v>14747.625999999998</v>
      </c>
      <c r="J911" s="60">
        <v>14799.916000000001</v>
      </c>
      <c r="K911" s="60">
        <v>14817.182000000003</v>
      </c>
      <c r="L911" s="60">
        <v>14925.326000000003</v>
      </c>
      <c r="M911" s="60">
        <v>14978.591999999999</v>
      </c>
      <c r="N911" s="60">
        <v>15112.072000000002</v>
      </c>
      <c r="O911" s="60">
        <v>15180.006000000001</v>
      </c>
      <c r="P911" s="60">
        <v>15236.282999999999</v>
      </c>
      <c r="Q911" s="60">
        <v>15263.394</v>
      </c>
    </row>
    <row r="912" spans="1:17" x14ac:dyDescent="0.3">
      <c r="A912" t="s">
        <v>1855</v>
      </c>
      <c r="B912" t="s">
        <v>35</v>
      </c>
      <c r="C912" t="s">
        <v>823</v>
      </c>
      <c r="D912" t="s">
        <v>824</v>
      </c>
      <c r="E912" t="s">
        <v>55</v>
      </c>
      <c r="F912" t="s">
        <v>53</v>
      </c>
      <c r="G912" s="60">
        <v>22006.38</v>
      </c>
      <c r="H912" s="60">
        <v>21951.266999999996</v>
      </c>
      <c r="I912" s="60">
        <v>21877.672000000006</v>
      </c>
      <c r="J912" s="60">
        <v>21879.937000000005</v>
      </c>
      <c r="K912" s="60">
        <v>21808.919000000002</v>
      </c>
      <c r="L912" s="60">
        <v>21805.684999999994</v>
      </c>
      <c r="M912" s="60">
        <v>21829.108999999993</v>
      </c>
      <c r="N912" s="60">
        <v>21833.19</v>
      </c>
      <c r="O912" s="60">
        <v>21840.695000000003</v>
      </c>
      <c r="P912" s="60">
        <v>21848.750000000007</v>
      </c>
      <c r="Q912" s="60">
        <v>21835.754000000001</v>
      </c>
    </row>
    <row r="913" spans="1:17" x14ac:dyDescent="0.3">
      <c r="A913" t="s">
        <v>1856</v>
      </c>
      <c r="B913" t="s">
        <v>36</v>
      </c>
      <c r="C913" t="s">
        <v>823</v>
      </c>
      <c r="D913" t="s">
        <v>824</v>
      </c>
      <c r="E913" t="s">
        <v>55</v>
      </c>
      <c r="F913" t="s">
        <v>54</v>
      </c>
      <c r="G913" s="60">
        <v>22240.252999999997</v>
      </c>
      <c r="H913" s="60">
        <v>22188.108</v>
      </c>
      <c r="I913" s="60">
        <v>22165.194</v>
      </c>
      <c r="J913" s="60">
        <v>22177.111000000004</v>
      </c>
      <c r="K913" s="60">
        <v>22216.834000000006</v>
      </c>
      <c r="L913" s="60">
        <v>22220.430000000004</v>
      </c>
      <c r="M913" s="60">
        <v>22298.324999999997</v>
      </c>
      <c r="N913" s="60">
        <v>22334.536000000004</v>
      </c>
      <c r="O913" s="60">
        <v>22351.719000000005</v>
      </c>
      <c r="P913" s="60">
        <v>22376.322000000004</v>
      </c>
      <c r="Q913" s="60">
        <v>22414.230999999996</v>
      </c>
    </row>
    <row r="914" spans="1:17" x14ac:dyDescent="0.3">
      <c r="A914" t="s">
        <v>1857</v>
      </c>
      <c r="B914" t="s">
        <v>123</v>
      </c>
      <c r="C914" t="s">
        <v>825</v>
      </c>
      <c r="D914" t="s">
        <v>826</v>
      </c>
      <c r="E914" t="s">
        <v>126</v>
      </c>
      <c r="F914" t="s">
        <v>53</v>
      </c>
      <c r="G914" s="60">
        <v>14525.472000000002</v>
      </c>
      <c r="H914" s="60">
        <v>14438.306</v>
      </c>
      <c r="I914" s="60">
        <v>14485.135</v>
      </c>
      <c r="J914" s="60">
        <v>14509.257</v>
      </c>
      <c r="K914" s="60">
        <v>14587.948</v>
      </c>
      <c r="L914" s="60">
        <v>14660.300999999999</v>
      </c>
      <c r="M914" s="60">
        <v>14848.982999999998</v>
      </c>
      <c r="N914" s="60">
        <v>14932.555000000002</v>
      </c>
      <c r="O914" s="60">
        <v>15049.505000000001</v>
      </c>
      <c r="P914" s="60">
        <v>15150.546</v>
      </c>
      <c r="Q914" s="60">
        <v>15245.033999999998</v>
      </c>
    </row>
    <row r="915" spans="1:17" x14ac:dyDescent="0.3">
      <c r="A915" t="s">
        <v>1858</v>
      </c>
      <c r="B915" t="s">
        <v>124</v>
      </c>
      <c r="C915" t="s">
        <v>825</v>
      </c>
      <c r="D915" t="s">
        <v>826</v>
      </c>
      <c r="E915" t="s">
        <v>126</v>
      </c>
      <c r="F915" t="s">
        <v>54</v>
      </c>
      <c r="G915" s="60">
        <v>14622.440999999999</v>
      </c>
      <c r="H915" s="60">
        <v>14629.941000000001</v>
      </c>
      <c r="I915" s="60">
        <v>14633.921000000002</v>
      </c>
      <c r="J915" s="60">
        <v>14669.043</v>
      </c>
      <c r="K915" s="60">
        <v>14710.990999999998</v>
      </c>
      <c r="L915" s="60">
        <v>14834.259999999998</v>
      </c>
      <c r="M915" s="60">
        <v>14895.760000000006</v>
      </c>
      <c r="N915" s="60">
        <v>15013.492</v>
      </c>
      <c r="O915" s="60">
        <v>15137.066999999999</v>
      </c>
      <c r="P915" s="60">
        <v>15187.650999999998</v>
      </c>
      <c r="Q915" s="60">
        <v>15245.861000000001</v>
      </c>
    </row>
    <row r="916" spans="1:17" x14ac:dyDescent="0.3">
      <c r="A916" t="s">
        <v>1859</v>
      </c>
      <c r="B916" t="s">
        <v>35</v>
      </c>
      <c r="C916" t="s">
        <v>825</v>
      </c>
      <c r="D916" t="s">
        <v>826</v>
      </c>
      <c r="E916" t="s">
        <v>55</v>
      </c>
      <c r="F916" t="s">
        <v>53</v>
      </c>
      <c r="G916" s="60">
        <v>22915.56</v>
      </c>
      <c r="H916" s="60">
        <v>22950.221999999994</v>
      </c>
      <c r="I916" s="60">
        <v>22994.501</v>
      </c>
      <c r="J916" s="60">
        <v>22943.202000000005</v>
      </c>
      <c r="K916" s="60">
        <v>22942.885999999995</v>
      </c>
      <c r="L916" s="60">
        <v>22989.374000000003</v>
      </c>
      <c r="M916" s="60">
        <v>23011.320000000003</v>
      </c>
      <c r="N916" s="60">
        <v>23103.681</v>
      </c>
      <c r="O916" s="60">
        <v>23090.468000000001</v>
      </c>
      <c r="P916" s="60">
        <v>23110.996000000006</v>
      </c>
      <c r="Q916" s="60">
        <v>23167.804</v>
      </c>
    </row>
    <row r="917" spans="1:17" x14ac:dyDescent="0.3">
      <c r="A917" t="s">
        <v>1860</v>
      </c>
      <c r="B917" t="s">
        <v>36</v>
      </c>
      <c r="C917" t="s">
        <v>825</v>
      </c>
      <c r="D917" t="s">
        <v>826</v>
      </c>
      <c r="E917" t="s">
        <v>55</v>
      </c>
      <c r="F917" t="s">
        <v>54</v>
      </c>
      <c r="G917" s="60">
        <v>24083.07699999999</v>
      </c>
      <c r="H917" s="60">
        <v>24129.368000000006</v>
      </c>
      <c r="I917" s="60">
        <v>24245.924000000003</v>
      </c>
      <c r="J917" s="60">
        <v>24255.634999999995</v>
      </c>
      <c r="K917" s="60">
        <v>24356.348999999998</v>
      </c>
      <c r="L917" s="60">
        <v>24388.963999999996</v>
      </c>
      <c r="M917" s="60">
        <v>24466.628000000001</v>
      </c>
      <c r="N917" s="60">
        <v>24556.681000000008</v>
      </c>
      <c r="O917" s="60">
        <v>24614.491000000002</v>
      </c>
      <c r="P917" s="60">
        <v>24701.345999999998</v>
      </c>
      <c r="Q917" s="60">
        <v>24750.099000000002</v>
      </c>
    </row>
    <row r="918" spans="1:17" x14ac:dyDescent="0.3">
      <c r="A918" t="s">
        <v>1861</v>
      </c>
      <c r="B918" t="s">
        <v>123</v>
      </c>
      <c r="C918" t="s">
        <v>827</v>
      </c>
      <c r="D918" t="s">
        <v>828</v>
      </c>
      <c r="E918" t="s">
        <v>126</v>
      </c>
      <c r="F918" t="s">
        <v>53</v>
      </c>
      <c r="G918" s="60">
        <v>14282.477000000001</v>
      </c>
      <c r="H918" s="60">
        <v>14152.890999999998</v>
      </c>
      <c r="I918" s="60">
        <v>14053.761999999999</v>
      </c>
      <c r="J918" s="60">
        <v>13999.455999999996</v>
      </c>
      <c r="K918" s="60">
        <v>13926.669000000002</v>
      </c>
      <c r="L918" s="60">
        <v>13915.772999999999</v>
      </c>
      <c r="M918" s="60">
        <v>13845.298000000001</v>
      </c>
      <c r="N918" s="60">
        <v>13846.224999999999</v>
      </c>
      <c r="O918" s="60">
        <v>13854.177999999998</v>
      </c>
      <c r="P918" s="60">
        <v>13844.279999999999</v>
      </c>
      <c r="Q918" s="60">
        <v>13829.176999999998</v>
      </c>
    </row>
    <row r="919" spans="1:17" x14ac:dyDescent="0.3">
      <c r="A919" t="s">
        <v>1862</v>
      </c>
      <c r="B919" t="s">
        <v>124</v>
      </c>
      <c r="C919" t="s">
        <v>827</v>
      </c>
      <c r="D919" t="s">
        <v>828</v>
      </c>
      <c r="E919" t="s">
        <v>126</v>
      </c>
      <c r="F919" t="s">
        <v>54</v>
      </c>
      <c r="G919" s="60">
        <v>14262.154999999999</v>
      </c>
      <c r="H919" s="60">
        <v>14108.265999999998</v>
      </c>
      <c r="I919" s="60">
        <v>13926.414000000001</v>
      </c>
      <c r="J919" s="60">
        <v>13846.666999999999</v>
      </c>
      <c r="K919" s="60">
        <v>13775.595999999998</v>
      </c>
      <c r="L919" s="60">
        <v>13781.502999999999</v>
      </c>
      <c r="M919" s="60">
        <v>13746.278</v>
      </c>
      <c r="N919" s="60">
        <v>13737.677</v>
      </c>
      <c r="O919" s="60">
        <v>13690.706</v>
      </c>
      <c r="P919" s="60">
        <v>13665.279</v>
      </c>
      <c r="Q919" s="60">
        <v>13720.418</v>
      </c>
    </row>
    <row r="920" spans="1:17" x14ac:dyDescent="0.3">
      <c r="A920" t="s">
        <v>1863</v>
      </c>
      <c r="B920" t="s">
        <v>35</v>
      </c>
      <c r="C920" t="s">
        <v>827</v>
      </c>
      <c r="D920" t="s">
        <v>828</v>
      </c>
      <c r="E920" t="s">
        <v>55</v>
      </c>
      <c r="F920" t="s">
        <v>53</v>
      </c>
      <c r="G920" s="60">
        <v>20783.493999999999</v>
      </c>
      <c r="H920" s="60">
        <v>20803.925000000003</v>
      </c>
      <c r="I920" s="60">
        <v>20781.490999999998</v>
      </c>
      <c r="J920" s="60">
        <v>20825.710999999996</v>
      </c>
      <c r="K920" s="60">
        <v>20809.846999999998</v>
      </c>
      <c r="L920" s="60">
        <v>20808.009000000005</v>
      </c>
      <c r="M920" s="60">
        <v>20888.888000000003</v>
      </c>
      <c r="N920" s="60">
        <v>20896.864000000005</v>
      </c>
      <c r="O920" s="60">
        <v>20893.624</v>
      </c>
      <c r="P920" s="60">
        <v>20858.805</v>
      </c>
      <c r="Q920" s="60">
        <v>20799.291000000005</v>
      </c>
    </row>
    <row r="921" spans="1:17" x14ac:dyDescent="0.3">
      <c r="A921" t="s">
        <v>1864</v>
      </c>
      <c r="B921" t="s">
        <v>36</v>
      </c>
      <c r="C921" t="s">
        <v>827</v>
      </c>
      <c r="D921" t="s">
        <v>828</v>
      </c>
      <c r="E921" t="s">
        <v>55</v>
      </c>
      <c r="F921" t="s">
        <v>54</v>
      </c>
      <c r="G921" s="60">
        <v>20990.322</v>
      </c>
      <c r="H921" s="60">
        <v>21016.919000000002</v>
      </c>
      <c r="I921" s="60">
        <v>21040.733</v>
      </c>
      <c r="J921" s="60">
        <v>21056.855999999996</v>
      </c>
      <c r="K921" s="60">
        <v>21134.601999999999</v>
      </c>
      <c r="L921" s="60">
        <v>21127.031000000003</v>
      </c>
      <c r="M921" s="60">
        <v>21134.132000000001</v>
      </c>
      <c r="N921" s="60">
        <v>21141.324999999997</v>
      </c>
      <c r="O921" s="60">
        <v>21178.926999999996</v>
      </c>
      <c r="P921" s="60">
        <v>21199.449999999997</v>
      </c>
      <c r="Q921" s="60">
        <v>21142.497000000003</v>
      </c>
    </row>
    <row r="922" spans="1:17" x14ac:dyDescent="0.3">
      <c r="A922" t="s">
        <v>1865</v>
      </c>
      <c r="B922" t="s">
        <v>123</v>
      </c>
      <c r="C922" t="s">
        <v>829</v>
      </c>
      <c r="D922" t="s">
        <v>830</v>
      </c>
      <c r="E922" t="s">
        <v>126</v>
      </c>
      <c r="F922" t="s">
        <v>53</v>
      </c>
      <c r="G922" s="60">
        <v>14634.958000000001</v>
      </c>
      <c r="H922" s="60">
        <v>14622.444999999998</v>
      </c>
      <c r="I922" s="60">
        <v>14573.228999999999</v>
      </c>
      <c r="J922" s="60">
        <v>14571.192000000001</v>
      </c>
      <c r="K922" s="60">
        <v>14597.010999999999</v>
      </c>
      <c r="L922" s="60">
        <v>14611.774000000001</v>
      </c>
      <c r="M922" s="60">
        <v>14672.267</v>
      </c>
      <c r="N922" s="60">
        <v>14698.880000000001</v>
      </c>
      <c r="O922" s="60">
        <v>14726.681000000004</v>
      </c>
      <c r="P922" s="60">
        <v>14773.773000000005</v>
      </c>
      <c r="Q922" s="60">
        <v>14822.576000000001</v>
      </c>
    </row>
    <row r="923" spans="1:17" x14ac:dyDescent="0.3">
      <c r="A923" t="s">
        <v>1866</v>
      </c>
      <c r="B923" t="s">
        <v>124</v>
      </c>
      <c r="C923" t="s">
        <v>829</v>
      </c>
      <c r="D923" t="s">
        <v>830</v>
      </c>
      <c r="E923" t="s">
        <v>126</v>
      </c>
      <c r="F923" t="s">
        <v>54</v>
      </c>
      <c r="G923" s="60">
        <v>14058.514999999998</v>
      </c>
      <c r="H923" s="60">
        <v>14039.197999999999</v>
      </c>
      <c r="I923" s="60">
        <v>14029.772999999997</v>
      </c>
      <c r="J923" s="60">
        <v>14073.042000000001</v>
      </c>
      <c r="K923" s="60">
        <v>14075.253000000002</v>
      </c>
      <c r="L923" s="60">
        <v>14114.782000000003</v>
      </c>
      <c r="M923" s="60">
        <v>14134.688999999998</v>
      </c>
      <c r="N923" s="60">
        <v>14201.429</v>
      </c>
      <c r="O923" s="60">
        <v>14222.388999999997</v>
      </c>
      <c r="P923" s="60">
        <v>14252.734</v>
      </c>
      <c r="Q923" s="60">
        <v>14292.182999999999</v>
      </c>
    </row>
    <row r="924" spans="1:17" x14ac:dyDescent="0.3">
      <c r="A924" t="s">
        <v>1867</v>
      </c>
      <c r="B924" t="s">
        <v>35</v>
      </c>
      <c r="C924" t="s">
        <v>829</v>
      </c>
      <c r="D924" t="s">
        <v>830</v>
      </c>
      <c r="E924" t="s">
        <v>55</v>
      </c>
      <c r="F924" t="s">
        <v>53</v>
      </c>
      <c r="G924" s="60">
        <v>23536.178999999996</v>
      </c>
      <c r="H924" s="60">
        <v>23510.022999999997</v>
      </c>
      <c r="I924" s="60">
        <v>23530.519999999997</v>
      </c>
      <c r="J924" s="60">
        <v>23549.506000000008</v>
      </c>
      <c r="K924" s="60">
        <v>23571.328000000001</v>
      </c>
      <c r="L924" s="60">
        <v>23619.299000000003</v>
      </c>
      <c r="M924" s="60">
        <v>23655.306</v>
      </c>
      <c r="N924" s="60">
        <v>23723.131000000001</v>
      </c>
      <c r="O924" s="60">
        <v>23754.913999999997</v>
      </c>
      <c r="P924" s="60">
        <v>23751.854999999996</v>
      </c>
      <c r="Q924" s="60">
        <v>23745.116000000005</v>
      </c>
    </row>
    <row r="925" spans="1:17" x14ac:dyDescent="0.3">
      <c r="A925" t="s">
        <v>1868</v>
      </c>
      <c r="B925" t="s">
        <v>36</v>
      </c>
      <c r="C925" t="s">
        <v>829</v>
      </c>
      <c r="D925" t="s">
        <v>830</v>
      </c>
      <c r="E925" t="s">
        <v>55</v>
      </c>
      <c r="F925" t="s">
        <v>54</v>
      </c>
      <c r="G925" s="60">
        <v>24156.552000000003</v>
      </c>
      <c r="H925" s="60">
        <v>24162.712000000007</v>
      </c>
      <c r="I925" s="60">
        <v>24197.604000000003</v>
      </c>
      <c r="J925" s="60">
        <v>24184.410000000007</v>
      </c>
      <c r="K925" s="60">
        <v>24239.552000000003</v>
      </c>
      <c r="L925" s="60">
        <v>24220.835999999996</v>
      </c>
      <c r="M925" s="60">
        <v>24261.839</v>
      </c>
      <c r="N925" s="60">
        <v>24264.180999999997</v>
      </c>
      <c r="O925" s="60">
        <v>24295.997000000003</v>
      </c>
      <c r="P925" s="60">
        <v>24303.990999999998</v>
      </c>
      <c r="Q925" s="60">
        <v>24243.595999999998</v>
      </c>
    </row>
    <row r="926" spans="1:17" x14ac:dyDescent="0.3">
      <c r="A926" t="s">
        <v>1869</v>
      </c>
      <c r="B926" t="s">
        <v>123</v>
      </c>
      <c r="C926" t="s">
        <v>831</v>
      </c>
      <c r="D926" t="s">
        <v>832</v>
      </c>
      <c r="E926" t="s">
        <v>126</v>
      </c>
      <c r="F926" t="s">
        <v>53</v>
      </c>
      <c r="G926" s="60">
        <v>13862.859999999997</v>
      </c>
      <c r="H926" s="60">
        <v>13950.897000000001</v>
      </c>
      <c r="I926" s="60">
        <v>14009.835999999999</v>
      </c>
      <c r="J926" s="60">
        <v>14122.616</v>
      </c>
      <c r="K926" s="60">
        <v>14225.011999999997</v>
      </c>
      <c r="L926" s="60">
        <v>14380.345000000001</v>
      </c>
      <c r="M926" s="60">
        <v>14550.996000000001</v>
      </c>
      <c r="N926" s="60">
        <v>14619.534999999998</v>
      </c>
      <c r="O926" s="60">
        <v>14799.215999999997</v>
      </c>
      <c r="P926" s="60">
        <v>14902.324999999999</v>
      </c>
      <c r="Q926" s="60">
        <v>14983.155999999997</v>
      </c>
    </row>
    <row r="927" spans="1:17" x14ac:dyDescent="0.3">
      <c r="A927" t="s">
        <v>1870</v>
      </c>
      <c r="B927" t="s">
        <v>124</v>
      </c>
      <c r="C927" t="s">
        <v>831</v>
      </c>
      <c r="D927" t="s">
        <v>832</v>
      </c>
      <c r="E927" t="s">
        <v>126</v>
      </c>
      <c r="F927" t="s">
        <v>54</v>
      </c>
      <c r="G927" s="60">
        <v>13570.907999999998</v>
      </c>
      <c r="H927" s="60">
        <v>13564.545000000002</v>
      </c>
      <c r="I927" s="60">
        <v>13661.978999999998</v>
      </c>
      <c r="J927" s="60">
        <v>13688.776999999998</v>
      </c>
      <c r="K927" s="60">
        <v>13756.308999999999</v>
      </c>
      <c r="L927" s="60">
        <v>13846.839</v>
      </c>
      <c r="M927" s="60">
        <v>13961.075000000003</v>
      </c>
      <c r="N927" s="60">
        <v>14097.994999999999</v>
      </c>
      <c r="O927" s="60">
        <v>14220.278000000002</v>
      </c>
      <c r="P927" s="60">
        <v>14318.389000000003</v>
      </c>
      <c r="Q927" s="60">
        <v>14343.775</v>
      </c>
    </row>
    <row r="928" spans="1:17" x14ac:dyDescent="0.3">
      <c r="A928" t="s">
        <v>1871</v>
      </c>
      <c r="B928" t="s">
        <v>35</v>
      </c>
      <c r="C928" t="s">
        <v>831</v>
      </c>
      <c r="D928" t="s">
        <v>832</v>
      </c>
      <c r="E928" t="s">
        <v>55</v>
      </c>
      <c r="F928" t="s">
        <v>53</v>
      </c>
      <c r="G928" s="60">
        <v>23130.151999999995</v>
      </c>
      <c r="H928" s="60">
        <v>23093.136999999999</v>
      </c>
      <c r="I928" s="60">
        <v>23089.213000000003</v>
      </c>
      <c r="J928" s="60">
        <v>23102.916000000001</v>
      </c>
      <c r="K928" s="60">
        <v>23126.284999999996</v>
      </c>
      <c r="L928" s="60">
        <v>23124.197999999993</v>
      </c>
      <c r="M928" s="60">
        <v>23125.976000000002</v>
      </c>
      <c r="N928" s="60">
        <v>23168.145999999997</v>
      </c>
      <c r="O928" s="60">
        <v>23165.948</v>
      </c>
      <c r="P928" s="60">
        <v>23194.708999999999</v>
      </c>
      <c r="Q928" s="60">
        <v>23222.574999999993</v>
      </c>
    </row>
    <row r="929" spans="1:17" x14ac:dyDescent="0.3">
      <c r="A929" t="s">
        <v>1872</v>
      </c>
      <c r="B929" t="s">
        <v>36</v>
      </c>
      <c r="C929" t="s">
        <v>831</v>
      </c>
      <c r="D929" t="s">
        <v>832</v>
      </c>
      <c r="E929" t="s">
        <v>55</v>
      </c>
      <c r="F929" t="s">
        <v>54</v>
      </c>
      <c r="G929" s="60">
        <v>23596.132999999994</v>
      </c>
      <c r="H929" s="60">
        <v>23697.460999999996</v>
      </c>
      <c r="I929" s="60">
        <v>23784.295000000002</v>
      </c>
      <c r="J929" s="60">
        <v>23845.434999999998</v>
      </c>
      <c r="K929" s="60">
        <v>23918.188999999998</v>
      </c>
      <c r="L929" s="60">
        <v>23969.791999999998</v>
      </c>
      <c r="M929" s="60">
        <v>24076.295999999995</v>
      </c>
      <c r="N929" s="60">
        <v>24135.084000000006</v>
      </c>
      <c r="O929" s="60">
        <v>24224.866999999998</v>
      </c>
      <c r="P929" s="60">
        <v>24241.525999999994</v>
      </c>
      <c r="Q929" s="60">
        <v>24305.504000000001</v>
      </c>
    </row>
    <row r="930" spans="1:17" x14ac:dyDescent="0.3">
      <c r="A930" t="s">
        <v>1873</v>
      </c>
      <c r="B930" t="s">
        <v>123</v>
      </c>
      <c r="C930" t="s">
        <v>833</v>
      </c>
      <c r="D930" t="s">
        <v>834</v>
      </c>
      <c r="E930" t="s">
        <v>126</v>
      </c>
      <c r="F930" t="s">
        <v>53</v>
      </c>
      <c r="G930" s="60">
        <v>19748.868999999999</v>
      </c>
      <c r="H930" s="60">
        <v>19637.957999999999</v>
      </c>
      <c r="I930" s="60">
        <v>19558.434000000001</v>
      </c>
      <c r="J930" s="60">
        <v>19503.944000000003</v>
      </c>
      <c r="K930" s="60">
        <v>19532.47</v>
      </c>
      <c r="L930" s="60">
        <v>19581.906000000003</v>
      </c>
      <c r="M930" s="60">
        <v>19701.001000000004</v>
      </c>
      <c r="N930" s="60">
        <v>19824.526999999995</v>
      </c>
      <c r="O930" s="60">
        <v>19945.983999999993</v>
      </c>
      <c r="P930" s="60">
        <v>20046.354000000003</v>
      </c>
      <c r="Q930" s="60">
        <v>20193.571</v>
      </c>
    </row>
    <row r="931" spans="1:17" x14ac:dyDescent="0.3">
      <c r="A931" t="s">
        <v>1874</v>
      </c>
      <c r="B931" t="s">
        <v>124</v>
      </c>
      <c r="C931" t="s">
        <v>833</v>
      </c>
      <c r="D931" t="s">
        <v>834</v>
      </c>
      <c r="E931" t="s">
        <v>126</v>
      </c>
      <c r="F931" t="s">
        <v>54</v>
      </c>
      <c r="G931" s="60">
        <v>18971.930999999997</v>
      </c>
      <c r="H931" s="60">
        <v>18843.030000000002</v>
      </c>
      <c r="I931" s="60">
        <v>18774.613999999994</v>
      </c>
      <c r="J931" s="60">
        <v>18682.913</v>
      </c>
      <c r="K931" s="60">
        <v>18635.446000000004</v>
      </c>
      <c r="L931" s="60">
        <v>18633.450999999997</v>
      </c>
      <c r="M931" s="60">
        <v>18636.300999999999</v>
      </c>
      <c r="N931" s="60">
        <v>18684.398000000001</v>
      </c>
      <c r="O931" s="60">
        <v>18725.088</v>
      </c>
      <c r="P931" s="60">
        <v>18732.858999999997</v>
      </c>
      <c r="Q931" s="60">
        <v>18806.127999999997</v>
      </c>
    </row>
    <row r="932" spans="1:17" x14ac:dyDescent="0.3">
      <c r="A932" t="s">
        <v>1875</v>
      </c>
      <c r="B932" t="s">
        <v>35</v>
      </c>
      <c r="C932" t="s">
        <v>833</v>
      </c>
      <c r="D932" t="s">
        <v>834</v>
      </c>
      <c r="E932" t="s">
        <v>55</v>
      </c>
      <c r="F932" t="s">
        <v>53</v>
      </c>
      <c r="G932" s="60">
        <v>28542.142000000003</v>
      </c>
      <c r="H932" s="60">
        <v>28682.233999999997</v>
      </c>
      <c r="I932" s="60">
        <v>28852.932999999997</v>
      </c>
      <c r="J932" s="60">
        <v>29033.173999999995</v>
      </c>
      <c r="K932" s="60">
        <v>29179.287</v>
      </c>
      <c r="L932" s="60">
        <v>29360.579999999994</v>
      </c>
      <c r="M932" s="60">
        <v>29514.227000000003</v>
      </c>
      <c r="N932" s="60">
        <v>29582.351999999999</v>
      </c>
      <c r="O932" s="60">
        <v>29653.511000000002</v>
      </c>
      <c r="P932" s="60">
        <v>29714.743000000002</v>
      </c>
      <c r="Q932" s="60">
        <v>29800.203999999998</v>
      </c>
    </row>
    <row r="933" spans="1:17" x14ac:dyDescent="0.3">
      <c r="A933" t="s">
        <v>1876</v>
      </c>
      <c r="B933" t="s">
        <v>36</v>
      </c>
      <c r="C933" t="s">
        <v>833</v>
      </c>
      <c r="D933" t="s">
        <v>834</v>
      </c>
      <c r="E933" t="s">
        <v>55</v>
      </c>
      <c r="F933" t="s">
        <v>54</v>
      </c>
      <c r="G933" s="60">
        <v>29349.498000000003</v>
      </c>
      <c r="H933" s="60">
        <v>29520.864000000009</v>
      </c>
      <c r="I933" s="60">
        <v>29712.626</v>
      </c>
      <c r="J933" s="60">
        <v>29944.587000000003</v>
      </c>
      <c r="K933" s="60">
        <v>30159.882000000001</v>
      </c>
      <c r="L933" s="60">
        <v>30377.156999999996</v>
      </c>
      <c r="M933" s="60">
        <v>30612.054000000004</v>
      </c>
      <c r="N933" s="60">
        <v>30812.453000000001</v>
      </c>
      <c r="O933" s="60">
        <v>30931.767000000003</v>
      </c>
      <c r="P933" s="60">
        <v>30995.538</v>
      </c>
      <c r="Q933" s="60">
        <v>31023.104999999996</v>
      </c>
    </row>
    <row r="934" spans="1:17" x14ac:dyDescent="0.3">
      <c r="A934" t="s">
        <v>1877</v>
      </c>
      <c r="B934" t="s">
        <v>123</v>
      </c>
      <c r="C934" t="s">
        <v>835</v>
      </c>
      <c r="D934" t="s">
        <v>836</v>
      </c>
      <c r="E934" t="s">
        <v>126</v>
      </c>
      <c r="F934" t="s">
        <v>53</v>
      </c>
      <c r="G934" s="60">
        <v>36898.497000000003</v>
      </c>
      <c r="H934" s="60">
        <v>37189.108000000007</v>
      </c>
      <c r="I934" s="60">
        <v>37290.782999999996</v>
      </c>
      <c r="J934" s="60">
        <v>37468.337999999989</v>
      </c>
      <c r="K934" s="60">
        <v>37388.993999999999</v>
      </c>
      <c r="L934" s="60">
        <v>37264.652000000009</v>
      </c>
      <c r="M934" s="60">
        <v>37057.764999999999</v>
      </c>
      <c r="N934" s="60">
        <v>36989.368999999992</v>
      </c>
      <c r="O934" s="60">
        <v>37073.546999999999</v>
      </c>
      <c r="P934" s="60">
        <v>37229.940999999999</v>
      </c>
      <c r="Q934" s="60">
        <v>37518.716</v>
      </c>
    </row>
    <row r="935" spans="1:17" x14ac:dyDescent="0.3">
      <c r="A935" t="s">
        <v>1878</v>
      </c>
      <c r="B935" t="s">
        <v>124</v>
      </c>
      <c r="C935" t="s">
        <v>835</v>
      </c>
      <c r="D935" t="s">
        <v>836</v>
      </c>
      <c r="E935" t="s">
        <v>126</v>
      </c>
      <c r="F935" t="s">
        <v>54</v>
      </c>
      <c r="G935" s="60">
        <v>34065.251000000004</v>
      </c>
      <c r="H935" s="60">
        <v>33938.273999999998</v>
      </c>
      <c r="I935" s="60">
        <v>33786.350000000006</v>
      </c>
      <c r="J935" s="60">
        <v>33518.448999999993</v>
      </c>
      <c r="K935" s="60">
        <v>33197.660000000003</v>
      </c>
      <c r="L935" s="60">
        <v>32873.686999999991</v>
      </c>
      <c r="M935" s="60">
        <v>32654.982999999997</v>
      </c>
      <c r="N935" s="60">
        <v>32548.402000000009</v>
      </c>
      <c r="O935" s="60">
        <v>32544.386000000006</v>
      </c>
      <c r="P935" s="60">
        <v>32679.413</v>
      </c>
      <c r="Q935" s="60">
        <v>32985.493999999992</v>
      </c>
    </row>
    <row r="936" spans="1:17" x14ac:dyDescent="0.3">
      <c r="A936" t="s">
        <v>1879</v>
      </c>
      <c r="B936" t="s">
        <v>35</v>
      </c>
      <c r="C936" t="s">
        <v>835</v>
      </c>
      <c r="D936" t="s">
        <v>836</v>
      </c>
      <c r="E936" t="s">
        <v>55</v>
      </c>
      <c r="F936" t="s">
        <v>53</v>
      </c>
      <c r="G936" s="60">
        <v>23912.828000000001</v>
      </c>
      <c r="H936" s="60">
        <v>24175.850999999995</v>
      </c>
      <c r="I936" s="60">
        <v>24524.941000000003</v>
      </c>
      <c r="J936" s="60">
        <v>24779.883000000005</v>
      </c>
      <c r="K936" s="60">
        <v>25070.666000000001</v>
      </c>
      <c r="L936" s="60">
        <v>25304.448000000004</v>
      </c>
      <c r="M936" s="60">
        <v>25579.404999999999</v>
      </c>
      <c r="N936" s="60">
        <v>25798.994999999995</v>
      </c>
      <c r="O936" s="60">
        <v>25951.19</v>
      </c>
      <c r="P936" s="60">
        <v>26096.970999999987</v>
      </c>
      <c r="Q936" s="60">
        <v>26270.709999999995</v>
      </c>
    </row>
    <row r="937" spans="1:17" x14ac:dyDescent="0.3">
      <c r="A937" t="s">
        <v>1880</v>
      </c>
      <c r="B937" t="s">
        <v>36</v>
      </c>
      <c r="C937" t="s">
        <v>835</v>
      </c>
      <c r="D937" t="s">
        <v>836</v>
      </c>
      <c r="E937" t="s">
        <v>55</v>
      </c>
      <c r="F937" t="s">
        <v>54</v>
      </c>
      <c r="G937" s="60">
        <v>23676.848000000002</v>
      </c>
      <c r="H937" s="60">
        <v>23892.902999999998</v>
      </c>
      <c r="I937" s="60">
        <v>24196.828000000001</v>
      </c>
      <c r="J937" s="60">
        <v>24586.092999999997</v>
      </c>
      <c r="K937" s="60">
        <v>24940.245000000006</v>
      </c>
      <c r="L937" s="60">
        <v>25247.019000000004</v>
      </c>
      <c r="M937" s="60">
        <v>25474.938000000002</v>
      </c>
      <c r="N937" s="60">
        <v>25677.738999999998</v>
      </c>
      <c r="O937" s="60">
        <v>25830.054</v>
      </c>
      <c r="P937" s="60">
        <v>25950.757000000001</v>
      </c>
      <c r="Q937" s="60">
        <v>26068.691999999999</v>
      </c>
    </row>
    <row r="938" spans="1:17" x14ac:dyDescent="0.3">
      <c r="A938" t="s">
        <v>1881</v>
      </c>
      <c r="B938" t="s">
        <v>123</v>
      </c>
      <c r="C938" t="s">
        <v>837</v>
      </c>
      <c r="D938" t="s">
        <v>838</v>
      </c>
      <c r="E938" t="s">
        <v>126</v>
      </c>
      <c r="F938" t="s">
        <v>53</v>
      </c>
      <c r="G938" s="60">
        <v>16874.744999999999</v>
      </c>
      <c r="H938" s="60">
        <v>16780.536</v>
      </c>
      <c r="I938" s="60">
        <v>16768.057000000001</v>
      </c>
      <c r="J938" s="60">
        <v>16804.705000000002</v>
      </c>
      <c r="K938" s="60">
        <v>16749.573</v>
      </c>
      <c r="L938" s="60">
        <v>16861.420000000002</v>
      </c>
      <c r="M938" s="60">
        <v>16923.992000000002</v>
      </c>
      <c r="N938" s="60">
        <v>17026.661</v>
      </c>
      <c r="O938" s="60">
        <v>17094.218000000001</v>
      </c>
      <c r="P938" s="60">
        <v>17212.242000000002</v>
      </c>
      <c r="Q938" s="60">
        <v>17310.101999999999</v>
      </c>
    </row>
    <row r="939" spans="1:17" x14ac:dyDescent="0.3">
      <c r="A939" t="s">
        <v>1882</v>
      </c>
      <c r="B939" t="s">
        <v>124</v>
      </c>
      <c r="C939" t="s">
        <v>837</v>
      </c>
      <c r="D939" t="s">
        <v>838</v>
      </c>
      <c r="E939" t="s">
        <v>126</v>
      </c>
      <c r="F939" t="s">
        <v>54</v>
      </c>
      <c r="G939" s="60">
        <v>15349.682999999997</v>
      </c>
      <c r="H939" s="60">
        <v>15314.409</v>
      </c>
      <c r="I939" s="60">
        <v>15201.397999999999</v>
      </c>
      <c r="J939" s="60">
        <v>15149.472</v>
      </c>
      <c r="K939" s="60">
        <v>15072.140000000003</v>
      </c>
      <c r="L939" s="60">
        <v>15091.931999999999</v>
      </c>
      <c r="M939" s="60">
        <v>15068.313</v>
      </c>
      <c r="N939" s="60">
        <v>15107.923000000003</v>
      </c>
      <c r="O939" s="60">
        <v>15077.729999999998</v>
      </c>
      <c r="P939" s="60">
        <v>15066.656000000001</v>
      </c>
      <c r="Q939" s="60">
        <v>15079.455</v>
      </c>
    </row>
    <row r="940" spans="1:17" x14ac:dyDescent="0.3">
      <c r="A940" t="s">
        <v>1883</v>
      </c>
      <c r="B940" t="s">
        <v>35</v>
      </c>
      <c r="C940" t="s">
        <v>837</v>
      </c>
      <c r="D940" t="s">
        <v>838</v>
      </c>
      <c r="E940" t="s">
        <v>55</v>
      </c>
      <c r="F940" t="s">
        <v>53</v>
      </c>
      <c r="G940" s="60">
        <v>27467.337000000007</v>
      </c>
      <c r="H940" s="60">
        <v>27457.421000000002</v>
      </c>
      <c r="I940" s="60">
        <v>27463.764999999996</v>
      </c>
      <c r="J940" s="60">
        <v>27481.105999999992</v>
      </c>
      <c r="K940" s="60">
        <v>27495.238999999998</v>
      </c>
      <c r="L940" s="60">
        <v>27491.745999999996</v>
      </c>
      <c r="M940" s="60">
        <v>27511.507000000001</v>
      </c>
      <c r="N940" s="60">
        <v>27528.773999999998</v>
      </c>
      <c r="O940" s="60">
        <v>27510.445999999996</v>
      </c>
      <c r="P940" s="60">
        <v>27509.534</v>
      </c>
      <c r="Q940" s="60">
        <v>27510.547999999995</v>
      </c>
    </row>
    <row r="941" spans="1:17" x14ac:dyDescent="0.3">
      <c r="A941" t="s">
        <v>1884</v>
      </c>
      <c r="B941" t="s">
        <v>36</v>
      </c>
      <c r="C941" t="s">
        <v>837</v>
      </c>
      <c r="D941" t="s">
        <v>838</v>
      </c>
      <c r="E941" t="s">
        <v>55</v>
      </c>
      <c r="F941" t="s">
        <v>54</v>
      </c>
      <c r="G941" s="60">
        <v>28716.010999999999</v>
      </c>
      <c r="H941" s="60">
        <v>28742.458000000002</v>
      </c>
      <c r="I941" s="60">
        <v>28848.444999999996</v>
      </c>
      <c r="J941" s="60">
        <v>28911.352000000006</v>
      </c>
      <c r="K941" s="60">
        <v>29059.437000000002</v>
      </c>
      <c r="L941" s="60">
        <v>29095.268</v>
      </c>
      <c r="M941" s="60">
        <v>29202.671000000002</v>
      </c>
      <c r="N941" s="60">
        <v>29265.055</v>
      </c>
      <c r="O941" s="60">
        <v>29275.576999999997</v>
      </c>
      <c r="P941" s="60">
        <v>29286.46</v>
      </c>
      <c r="Q941" s="60">
        <v>29245.120000000006</v>
      </c>
    </row>
    <row r="942" spans="1:17" x14ac:dyDescent="0.3">
      <c r="A942" t="s">
        <v>1885</v>
      </c>
      <c r="B942" t="s">
        <v>123</v>
      </c>
      <c r="C942" t="s">
        <v>839</v>
      </c>
      <c r="D942" t="s">
        <v>840</v>
      </c>
      <c r="E942" t="s">
        <v>126</v>
      </c>
      <c r="F942" t="s">
        <v>53</v>
      </c>
      <c r="G942" s="60">
        <v>16167.072</v>
      </c>
      <c r="H942" s="60">
        <v>16111.843000000001</v>
      </c>
      <c r="I942" s="60">
        <v>16105.655000000001</v>
      </c>
      <c r="J942" s="60">
        <v>16166.837</v>
      </c>
      <c r="K942" s="60">
        <v>16170.534999999996</v>
      </c>
      <c r="L942" s="60">
        <v>16247.895999999997</v>
      </c>
      <c r="M942" s="60">
        <v>16346.049000000001</v>
      </c>
      <c r="N942" s="60">
        <v>16428.127</v>
      </c>
      <c r="O942" s="60">
        <v>16531.271000000001</v>
      </c>
      <c r="P942" s="60">
        <v>16625.819999999996</v>
      </c>
      <c r="Q942" s="60">
        <v>16774.819</v>
      </c>
    </row>
    <row r="943" spans="1:17" x14ac:dyDescent="0.3">
      <c r="A943" t="s">
        <v>1886</v>
      </c>
      <c r="B943" t="s">
        <v>124</v>
      </c>
      <c r="C943" t="s">
        <v>839</v>
      </c>
      <c r="D943" t="s">
        <v>840</v>
      </c>
      <c r="E943" t="s">
        <v>126</v>
      </c>
      <c r="F943" t="s">
        <v>54</v>
      </c>
      <c r="G943" s="60">
        <v>14995.362999999999</v>
      </c>
      <c r="H943" s="60">
        <v>14913.035000000002</v>
      </c>
      <c r="I943" s="60">
        <v>14876.870999999999</v>
      </c>
      <c r="J943" s="60">
        <v>14871.192999999999</v>
      </c>
      <c r="K943" s="60">
        <v>14848.377</v>
      </c>
      <c r="L943" s="60">
        <v>14853.859</v>
      </c>
      <c r="M943" s="60">
        <v>14903.009</v>
      </c>
      <c r="N943" s="60">
        <v>14984.110000000002</v>
      </c>
      <c r="O943" s="60">
        <v>15004.562000000002</v>
      </c>
      <c r="P943" s="60">
        <v>14998.109000000004</v>
      </c>
      <c r="Q943" s="60">
        <v>15030.259000000002</v>
      </c>
    </row>
    <row r="944" spans="1:17" x14ac:dyDescent="0.3">
      <c r="A944" t="s">
        <v>1887</v>
      </c>
      <c r="B944" t="s">
        <v>35</v>
      </c>
      <c r="C944" t="s">
        <v>839</v>
      </c>
      <c r="D944" t="s">
        <v>840</v>
      </c>
      <c r="E944" t="s">
        <v>55</v>
      </c>
      <c r="F944" t="s">
        <v>53</v>
      </c>
      <c r="G944" s="60">
        <v>24931.343000000012</v>
      </c>
      <c r="H944" s="60">
        <v>25013.212</v>
      </c>
      <c r="I944" s="60">
        <v>25106.820999999989</v>
      </c>
      <c r="J944" s="60">
        <v>25234.802999999996</v>
      </c>
      <c r="K944" s="60">
        <v>25384.996999999996</v>
      </c>
      <c r="L944" s="60">
        <v>25499.418000000005</v>
      </c>
      <c r="M944" s="60">
        <v>25644.556000000004</v>
      </c>
      <c r="N944" s="60">
        <v>25801.398000000008</v>
      </c>
      <c r="O944" s="60">
        <v>25877.536999999997</v>
      </c>
      <c r="P944" s="60">
        <v>25988.501</v>
      </c>
      <c r="Q944" s="60">
        <v>26050.139000000003</v>
      </c>
    </row>
    <row r="945" spans="1:17" x14ac:dyDescent="0.3">
      <c r="A945" t="s">
        <v>1888</v>
      </c>
      <c r="B945" t="s">
        <v>36</v>
      </c>
      <c r="C945" t="s">
        <v>839</v>
      </c>
      <c r="D945" t="s">
        <v>840</v>
      </c>
      <c r="E945" t="s">
        <v>55</v>
      </c>
      <c r="F945" t="s">
        <v>54</v>
      </c>
      <c r="G945" s="60">
        <v>25438.977999999996</v>
      </c>
      <c r="H945" s="60">
        <v>25553.278000000002</v>
      </c>
      <c r="I945" s="60">
        <v>25666.681000000011</v>
      </c>
      <c r="J945" s="60">
        <v>25863.171999999999</v>
      </c>
      <c r="K945" s="60">
        <v>26039.995999999999</v>
      </c>
      <c r="L945" s="60">
        <v>26132.545000000002</v>
      </c>
      <c r="M945" s="60">
        <v>26259.239999999998</v>
      </c>
      <c r="N945" s="60">
        <v>26374.404000000002</v>
      </c>
      <c r="O945" s="60">
        <v>26475.482000000004</v>
      </c>
      <c r="P945" s="60">
        <v>26539.345000000001</v>
      </c>
      <c r="Q945" s="60">
        <v>26525.361000000001</v>
      </c>
    </row>
    <row r="946" spans="1:17" x14ac:dyDescent="0.3">
      <c r="A946" t="s">
        <v>1889</v>
      </c>
      <c r="B946" t="s">
        <v>123</v>
      </c>
      <c r="C946" t="s">
        <v>841</v>
      </c>
      <c r="D946" t="s">
        <v>842</v>
      </c>
      <c r="E946" t="s">
        <v>126</v>
      </c>
      <c r="F946" t="s">
        <v>53</v>
      </c>
      <c r="G946" s="60">
        <v>13824.052000000001</v>
      </c>
      <c r="H946" s="60">
        <v>13787.663000000002</v>
      </c>
      <c r="I946" s="60">
        <v>13748.706000000002</v>
      </c>
      <c r="J946" s="60">
        <v>13785.864999999998</v>
      </c>
      <c r="K946" s="60">
        <v>13724.324999999999</v>
      </c>
      <c r="L946" s="60">
        <v>13793.157999999999</v>
      </c>
      <c r="M946" s="60">
        <v>13860.937000000002</v>
      </c>
      <c r="N946" s="60">
        <v>13936.389000000003</v>
      </c>
      <c r="O946" s="60">
        <v>13978.269</v>
      </c>
      <c r="P946" s="60">
        <v>14004.434999999999</v>
      </c>
      <c r="Q946" s="60">
        <v>14078.041999999999</v>
      </c>
    </row>
    <row r="947" spans="1:17" x14ac:dyDescent="0.3">
      <c r="A947" t="s">
        <v>1890</v>
      </c>
      <c r="B947" t="s">
        <v>124</v>
      </c>
      <c r="C947" t="s">
        <v>841</v>
      </c>
      <c r="D947" t="s">
        <v>842</v>
      </c>
      <c r="E947" t="s">
        <v>126</v>
      </c>
      <c r="F947" t="s">
        <v>54</v>
      </c>
      <c r="G947" s="60">
        <v>12783.395999999999</v>
      </c>
      <c r="H947" s="60">
        <v>12723.941000000001</v>
      </c>
      <c r="I947" s="60">
        <v>12669.384000000002</v>
      </c>
      <c r="J947" s="60">
        <v>12690.555</v>
      </c>
      <c r="K947" s="60">
        <v>12641.065000000001</v>
      </c>
      <c r="L947" s="60">
        <v>12602.943000000001</v>
      </c>
      <c r="M947" s="60">
        <v>12685.918000000001</v>
      </c>
      <c r="N947" s="60">
        <v>12737.505999999999</v>
      </c>
      <c r="O947" s="60">
        <v>12775.737000000001</v>
      </c>
      <c r="P947" s="60">
        <v>12851.178</v>
      </c>
      <c r="Q947" s="60">
        <v>12917.821</v>
      </c>
    </row>
    <row r="948" spans="1:17" x14ac:dyDescent="0.3">
      <c r="A948" t="s">
        <v>1891</v>
      </c>
      <c r="B948" t="s">
        <v>35</v>
      </c>
      <c r="C948" t="s">
        <v>841</v>
      </c>
      <c r="D948" t="s">
        <v>842</v>
      </c>
      <c r="E948" t="s">
        <v>55</v>
      </c>
      <c r="F948" t="s">
        <v>53</v>
      </c>
      <c r="G948" s="60">
        <v>21293.165999999997</v>
      </c>
      <c r="H948" s="60">
        <v>21286.995999999999</v>
      </c>
      <c r="I948" s="60">
        <v>21305.910999999996</v>
      </c>
      <c r="J948" s="60">
        <v>21422.308999999994</v>
      </c>
      <c r="K948" s="60">
        <v>21549.489999999998</v>
      </c>
      <c r="L948" s="60">
        <v>21578.428999999993</v>
      </c>
      <c r="M948" s="60">
        <v>21594.548000000006</v>
      </c>
      <c r="N948" s="60">
        <v>21649.274000000001</v>
      </c>
      <c r="O948" s="60">
        <v>21657.153000000006</v>
      </c>
      <c r="P948" s="60">
        <v>21698.984</v>
      </c>
      <c r="Q948" s="60">
        <v>21752.921000000009</v>
      </c>
    </row>
    <row r="949" spans="1:17" x14ac:dyDescent="0.3">
      <c r="A949" t="s">
        <v>1892</v>
      </c>
      <c r="B949" t="s">
        <v>36</v>
      </c>
      <c r="C949" t="s">
        <v>841</v>
      </c>
      <c r="D949" t="s">
        <v>842</v>
      </c>
      <c r="E949" t="s">
        <v>55</v>
      </c>
      <c r="F949" t="s">
        <v>54</v>
      </c>
      <c r="G949" s="60">
        <v>22399.977999999996</v>
      </c>
      <c r="H949" s="60">
        <v>22448.62</v>
      </c>
      <c r="I949" s="60">
        <v>22568.001</v>
      </c>
      <c r="J949" s="60">
        <v>22667.101999999999</v>
      </c>
      <c r="K949" s="60">
        <v>22787.924000000003</v>
      </c>
      <c r="L949" s="60">
        <v>22922.564000000002</v>
      </c>
      <c r="M949" s="60">
        <v>23029.191999999995</v>
      </c>
      <c r="N949" s="60">
        <v>23122.716000000004</v>
      </c>
      <c r="O949" s="60">
        <v>23220.339999999997</v>
      </c>
      <c r="P949" s="60">
        <v>23282.377</v>
      </c>
      <c r="Q949" s="60">
        <v>23340.239000000001</v>
      </c>
    </row>
    <row r="950" spans="1:17" x14ac:dyDescent="0.3">
      <c r="A950" t="s">
        <v>1893</v>
      </c>
      <c r="B950" t="s">
        <v>123</v>
      </c>
      <c r="C950" t="s">
        <v>843</v>
      </c>
      <c r="D950" t="s">
        <v>844</v>
      </c>
      <c r="E950" t="s">
        <v>126</v>
      </c>
      <c r="F950" t="s">
        <v>53</v>
      </c>
      <c r="G950" s="60">
        <v>13039.933999999999</v>
      </c>
      <c r="H950" s="60">
        <v>12941.662999999997</v>
      </c>
      <c r="I950" s="60">
        <v>12882.472</v>
      </c>
      <c r="J950" s="60">
        <v>12874.445</v>
      </c>
      <c r="K950" s="60">
        <v>12858.112999999999</v>
      </c>
      <c r="L950" s="60">
        <v>12881.06</v>
      </c>
      <c r="M950" s="60">
        <v>12933.806999999997</v>
      </c>
      <c r="N950" s="60">
        <v>12987.761</v>
      </c>
      <c r="O950" s="60">
        <v>13044.047999999999</v>
      </c>
      <c r="P950" s="60">
        <v>13053.983</v>
      </c>
      <c r="Q950" s="60">
        <v>13062.402000000002</v>
      </c>
    </row>
    <row r="951" spans="1:17" x14ac:dyDescent="0.3">
      <c r="A951" t="s">
        <v>1894</v>
      </c>
      <c r="B951" t="s">
        <v>124</v>
      </c>
      <c r="C951" t="s">
        <v>843</v>
      </c>
      <c r="D951" t="s">
        <v>844</v>
      </c>
      <c r="E951" t="s">
        <v>126</v>
      </c>
      <c r="F951" t="s">
        <v>54</v>
      </c>
      <c r="G951" s="60">
        <v>12718.295999999998</v>
      </c>
      <c r="H951" s="60">
        <v>12526.305999999999</v>
      </c>
      <c r="I951" s="60">
        <v>12384.325999999999</v>
      </c>
      <c r="J951" s="60">
        <v>12338.885000000002</v>
      </c>
      <c r="K951" s="60">
        <v>12317.431000000002</v>
      </c>
      <c r="L951" s="60">
        <v>12342.614</v>
      </c>
      <c r="M951" s="60">
        <v>12338.501000000002</v>
      </c>
      <c r="N951" s="60">
        <v>12399.824000000001</v>
      </c>
      <c r="O951" s="60">
        <v>12395.665000000001</v>
      </c>
      <c r="P951" s="60">
        <v>12386.578000000001</v>
      </c>
      <c r="Q951" s="60">
        <v>12374.319</v>
      </c>
    </row>
    <row r="952" spans="1:17" x14ac:dyDescent="0.3">
      <c r="A952" t="s">
        <v>1895</v>
      </c>
      <c r="B952" t="s">
        <v>35</v>
      </c>
      <c r="C952" t="s">
        <v>843</v>
      </c>
      <c r="D952" t="s">
        <v>844</v>
      </c>
      <c r="E952" t="s">
        <v>55</v>
      </c>
      <c r="F952" t="s">
        <v>53</v>
      </c>
      <c r="G952" s="60">
        <v>21925.737999999998</v>
      </c>
      <c r="H952" s="60">
        <v>21862.28</v>
      </c>
      <c r="I952" s="60">
        <v>21832.585999999996</v>
      </c>
      <c r="J952" s="60">
        <v>21839.612999999998</v>
      </c>
      <c r="K952" s="60">
        <v>21837.248000000003</v>
      </c>
      <c r="L952" s="60">
        <v>21813.514999999999</v>
      </c>
      <c r="M952" s="60">
        <v>21806.280000000002</v>
      </c>
      <c r="N952" s="60">
        <v>21816.539000000004</v>
      </c>
      <c r="O952" s="60">
        <v>21835.663</v>
      </c>
      <c r="P952" s="60">
        <v>21802.702000000001</v>
      </c>
      <c r="Q952" s="60">
        <v>21821.301000000003</v>
      </c>
    </row>
    <row r="953" spans="1:17" x14ac:dyDescent="0.3">
      <c r="A953" t="s">
        <v>1896</v>
      </c>
      <c r="B953" t="s">
        <v>36</v>
      </c>
      <c r="C953" t="s">
        <v>843</v>
      </c>
      <c r="D953" t="s">
        <v>844</v>
      </c>
      <c r="E953" t="s">
        <v>55</v>
      </c>
      <c r="F953" t="s">
        <v>54</v>
      </c>
      <c r="G953" s="60">
        <v>23381.195999999996</v>
      </c>
      <c r="H953" s="60">
        <v>23440.323</v>
      </c>
      <c r="I953" s="60">
        <v>23495.477999999999</v>
      </c>
      <c r="J953" s="60">
        <v>23486.375000000004</v>
      </c>
      <c r="K953" s="60">
        <v>23538.34</v>
      </c>
      <c r="L953" s="60">
        <v>23554.037000000004</v>
      </c>
      <c r="M953" s="60">
        <v>23609.970999999994</v>
      </c>
      <c r="N953" s="60">
        <v>23683.675999999999</v>
      </c>
      <c r="O953" s="60">
        <v>23765.168999999998</v>
      </c>
      <c r="P953" s="60">
        <v>23777.815000000002</v>
      </c>
      <c r="Q953" s="60">
        <v>23809.219000000008</v>
      </c>
    </row>
    <row r="954" spans="1:17" x14ac:dyDescent="0.3">
      <c r="A954" t="s">
        <v>1897</v>
      </c>
      <c r="B954" t="s">
        <v>123</v>
      </c>
      <c r="C954" t="s">
        <v>845</v>
      </c>
      <c r="D954" t="s">
        <v>846</v>
      </c>
      <c r="E954" t="s">
        <v>126</v>
      </c>
      <c r="F954" t="s">
        <v>53</v>
      </c>
      <c r="G954" s="60">
        <v>14316.620000000003</v>
      </c>
      <c r="H954" s="60">
        <v>14272.490999999998</v>
      </c>
      <c r="I954" s="60">
        <v>14357.430999999999</v>
      </c>
      <c r="J954" s="60">
        <v>14436.506000000001</v>
      </c>
      <c r="K954" s="60">
        <v>14478.609</v>
      </c>
      <c r="L954" s="60">
        <v>14554.447</v>
      </c>
      <c r="M954" s="60">
        <v>14603.009999999997</v>
      </c>
      <c r="N954" s="60">
        <v>14752.912000000002</v>
      </c>
      <c r="O954" s="60">
        <v>14850.941000000001</v>
      </c>
      <c r="P954" s="60">
        <v>14959.716000000002</v>
      </c>
      <c r="Q954" s="60">
        <v>15093.458000000001</v>
      </c>
    </row>
    <row r="955" spans="1:17" x14ac:dyDescent="0.3">
      <c r="A955" t="s">
        <v>1898</v>
      </c>
      <c r="B955" t="s">
        <v>124</v>
      </c>
      <c r="C955" t="s">
        <v>845</v>
      </c>
      <c r="D955" t="s">
        <v>846</v>
      </c>
      <c r="E955" t="s">
        <v>126</v>
      </c>
      <c r="F955" t="s">
        <v>54</v>
      </c>
      <c r="G955" s="60">
        <v>14154.688999999998</v>
      </c>
      <c r="H955" s="60">
        <v>14136.838999999996</v>
      </c>
      <c r="I955" s="60">
        <v>14217.655999999999</v>
      </c>
      <c r="J955" s="60">
        <v>14212.683999999999</v>
      </c>
      <c r="K955" s="60">
        <v>14226.806999999997</v>
      </c>
      <c r="L955" s="60">
        <v>14300.423000000001</v>
      </c>
      <c r="M955" s="60">
        <v>14368.119999999999</v>
      </c>
      <c r="N955" s="60">
        <v>14451.235000000001</v>
      </c>
      <c r="O955" s="60">
        <v>14510.056999999999</v>
      </c>
      <c r="P955" s="60">
        <v>14581.717999999997</v>
      </c>
      <c r="Q955" s="60">
        <v>14615.802999999996</v>
      </c>
    </row>
    <row r="956" spans="1:17" x14ac:dyDescent="0.3">
      <c r="A956" t="s">
        <v>1899</v>
      </c>
      <c r="B956" t="s">
        <v>35</v>
      </c>
      <c r="C956" t="s">
        <v>845</v>
      </c>
      <c r="D956" t="s">
        <v>846</v>
      </c>
      <c r="E956" t="s">
        <v>55</v>
      </c>
      <c r="F956" t="s">
        <v>53</v>
      </c>
      <c r="G956" s="60">
        <v>23362.850999999999</v>
      </c>
      <c r="H956" s="60">
        <v>23453.683999999994</v>
      </c>
      <c r="I956" s="60">
        <v>23484.276000000002</v>
      </c>
      <c r="J956" s="60">
        <v>23560.398999999998</v>
      </c>
      <c r="K956" s="60">
        <v>23650.031999999999</v>
      </c>
      <c r="L956" s="60">
        <v>23715.895</v>
      </c>
      <c r="M956" s="60">
        <v>23868.151000000005</v>
      </c>
      <c r="N956" s="60">
        <v>23920.001999999997</v>
      </c>
      <c r="O956" s="60">
        <v>23976.926000000003</v>
      </c>
      <c r="P956" s="60">
        <v>24073.112000000001</v>
      </c>
      <c r="Q956" s="60">
        <v>24129.583999999999</v>
      </c>
    </row>
    <row r="957" spans="1:17" x14ac:dyDescent="0.3">
      <c r="A957" t="s">
        <v>1900</v>
      </c>
      <c r="B957" t="s">
        <v>36</v>
      </c>
      <c r="C957" t="s">
        <v>845</v>
      </c>
      <c r="D957" t="s">
        <v>846</v>
      </c>
      <c r="E957" t="s">
        <v>55</v>
      </c>
      <c r="F957" t="s">
        <v>54</v>
      </c>
      <c r="G957" s="60">
        <v>24242.28</v>
      </c>
      <c r="H957" s="60">
        <v>24354.324000000001</v>
      </c>
      <c r="I957" s="60">
        <v>24447.492000000002</v>
      </c>
      <c r="J957" s="60">
        <v>24551.072</v>
      </c>
      <c r="K957" s="60">
        <v>24650.116999999998</v>
      </c>
      <c r="L957" s="60">
        <v>24714.873999999996</v>
      </c>
      <c r="M957" s="60">
        <v>24851.007999999998</v>
      </c>
      <c r="N957" s="60">
        <v>25011.167000000001</v>
      </c>
      <c r="O957" s="60">
        <v>25138.803999999996</v>
      </c>
      <c r="P957" s="60">
        <v>25231.538</v>
      </c>
      <c r="Q957" s="60">
        <v>25363.824999999997</v>
      </c>
    </row>
    <row r="958" spans="1:17" x14ac:dyDescent="0.3">
      <c r="A958" t="s">
        <v>1901</v>
      </c>
      <c r="B958" t="s">
        <v>123</v>
      </c>
      <c r="C958" t="s">
        <v>847</v>
      </c>
      <c r="D958" t="s">
        <v>848</v>
      </c>
      <c r="E958" t="s">
        <v>126</v>
      </c>
      <c r="F958" t="s">
        <v>53</v>
      </c>
      <c r="G958" s="60">
        <v>19539.830999999995</v>
      </c>
      <c r="H958" s="60">
        <v>19492.142</v>
      </c>
      <c r="I958" s="60">
        <v>19415.114999999998</v>
      </c>
      <c r="J958" s="60">
        <v>19344.601999999999</v>
      </c>
      <c r="K958" s="60">
        <v>19319.55</v>
      </c>
      <c r="L958" s="60">
        <v>19396.861000000001</v>
      </c>
      <c r="M958" s="60">
        <v>19438.759999999998</v>
      </c>
      <c r="N958" s="60">
        <v>19493.138999999996</v>
      </c>
      <c r="O958" s="60">
        <v>19585.838</v>
      </c>
      <c r="P958" s="60">
        <v>19578.858000000004</v>
      </c>
      <c r="Q958" s="60">
        <v>19634.737999999998</v>
      </c>
    </row>
    <row r="959" spans="1:17" x14ac:dyDescent="0.3">
      <c r="A959" t="s">
        <v>1902</v>
      </c>
      <c r="B959" t="s">
        <v>124</v>
      </c>
      <c r="C959" t="s">
        <v>847</v>
      </c>
      <c r="D959" t="s">
        <v>848</v>
      </c>
      <c r="E959" t="s">
        <v>126</v>
      </c>
      <c r="F959" t="s">
        <v>54</v>
      </c>
      <c r="G959" s="60">
        <v>18638.949000000001</v>
      </c>
      <c r="H959" s="60">
        <v>18553.594999999998</v>
      </c>
      <c r="I959" s="60">
        <v>18515.309000000001</v>
      </c>
      <c r="J959" s="60">
        <v>18534.393</v>
      </c>
      <c r="K959" s="60">
        <v>18547.153999999999</v>
      </c>
      <c r="L959" s="60">
        <v>18570.330999999998</v>
      </c>
      <c r="M959" s="60">
        <v>18590.333999999999</v>
      </c>
      <c r="N959" s="60">
        <v>18645.110999999997</v>
      </c>
      <c r="O959" s="60">
        <v>18647.721000000001</v>
      </c>
      <c r="P959" s="60">
        <v>18635.907999999999</v>
      </c>
      <c r="Q959" s="60">
        <v>18630.182000000001</v>
      </c>
    </row>
    <row r="960" spans="1:17" x14ac:dyDescent="0.3">
      <c r="A960" t="s">
        <v>1903</v>
      </c>
      <c r="B960" t="s">
        <v>35</v>
      </c>
      <c r="C960" t="s">
        <v>847</v>
      </c>
      <c r="D960" t="s">
        <v>848</v>
      </c>
      <c r="E960" t="s">
        <v>55</v>
      </c>
      <c r="F960" t="s">
        <v>53</v>
      </c>
      <c r="G960" s="60">
        <v>31646.156999999999</v>
      </c>
      <c r="H960" s="60">
        <v>31432.211000000003</v>
      </c>
      <c r="I960" s="60">
        <v>31230.305</v>
      </c>
      <c r="J960" s="60">
        <v>31135.715000000004</v>
      </c>
      <c r="K960" s="60">
        <v>31058.289000000001</v>
      </c>
      <c r="L960" s="60">
        <v>30922.162</v>
      </c>
      <c r="M960" s="60">
        <v>30877.149000000001</v>
      </c>
      <c r="N960" s="60">
        <v>30899.512999999995</v>
      </c>
      <c r="O960" s="60">
        <v>30794.330999999991</v>
      </c>
      <c r="P960" s="60">
        <v>30796.201000000001</v>
      </c>
      <c r="Q960" s="60">
        <v>30706.845000000001</v>
      </c>
    </row>
    <row r="961" spans="1:17" x14ac:dyDescent="0.3">
      <c r="A961" t="s">
        <v>1904</v>
      </c>
      <c r="B961" t="s">
        <v>36</v>
      </c>
      <c r="C961" t="s">
        <v>847</v>
      </c>
      <c r="D961" t="s">
        <v>848</v>
      </c>
      <c r="E961" t="s">
        <v>55</v>
      </c>
      <c r="F961" t="s">
        <v>54</v>
      </c>
      <c r="G961" s="60">
        <v>32648.736000000001</v>
      </c>
      <c r="H961" s="60">
        <v>32558.017000000003</v>
      </c>
      <c r="I961" s="60">
        <v>32539.652000000006</v>
      </c>
      <c r="J961" s="60">
        <v>32421.727999999996</v>
      </c>
      <c r="K961" s="60">
        <v>32388.372000000003</v>
      </c>
      <c r="L961" s="60">
        <v>32363.304000000004</v>
      </c>
      <c r="M961" s="60">
        <v>32391.878000000004</v>
      </c>
      <c r="N961" s="60">
        <v>32440.056</v>
      </c>
      <c r="O961" s="60">
        <v>32489.052000000007</v>
      </c>
      <c r="P961" s="60">
        <v>32514.449000000001</v>
      </c>
      <c r="Q961" s="60">
        <v>32537.108999999997</v>
      </c>
    </row>
    <row r="962" spans="1:17" x14ac:dyDescent="0.3">
      <c r="A962" t="s">
        <v>1905</v>
      </c>
      <c r="B962" t="s">
        <v>123</v>
      </c>
      <c r="C962" t="s">
        <v>849</v>
      </c>
      <c r="D962" t="s">
        <v>850</v>
      </c>
      <c r="E962" t="s">
        <v>126</v>
      </c>
      <c r="F962" t="s">
        <v>53</v>
      </c>
      <c r="G962" s="60">
        <v>14159.528000000002</v>
      </c>
      <c r="H962" s="60">
        <v>14133.059000000001</v>
      </c>
      <c r="I962" s="60">
        <v>14118.109</v>
      </c>
      <c r="J962" s="60">
        <v>14111.635</v>
      </c>
      <c r="K962" s="60">
        <v>14117.903000000004</v>
      </c>
      <c r="L962" s="60">
        <v>14169.28</v>
      </c>
      <c r="M962" s="60">
        <v>14283.521999999997</v>
      </c>
      <c r="N962" s="60">
        <v>14350.584999999999</v>
      </c>
      <c r="O962" s="60">
        <v>14383.033000000001</v>
      </c>
      <c r="P962" s="60">
        <v>14396.005999999999</v>
      </c>
      <c r="Q962" s="60">
        <v>14454.72</v>
      </c>
    </row>
    <row r="963" spans="1:17" x14ac:dyDescent="0.3">
      <c r="A963" t="s">
        <v>1906</v>
      </c>
      <c r="B963" t="s">
        <v>124</v>
      </c>
      <c r="C963" t="s">
        <v>849</v>
      </c>
      <c r="D963" t="s">
        <v>850</v>
      </c>
      <c r="E963" t="s">
        <v>126</v>
      </c>
      <c r="F963" t="s">
        <v>54</v>
      </c>
      <c r="G963" s="60">
        <v>13815.271000000001</v>
      </c>
      <c r="H963" s="60">
        <v>13748.138999999999</v>
      </c>
      <c r="I963" s="60">
        <v>13646.208999999999</v>
      </c>
      <c r="J963" s="60">
        <v>13628.974</v>
      </c>
      <c r="K963" s="60">
        <v>13596.714999999998</v>
      </c>
      <c r="L963" s="60">
        <v>13661.647000000001</v>
      </c>
      <c r="M963" s="60">
        <v>13736.387000000002</v>
      </c>
      <c r="N963" s="60">
        <v>13765.258000000002</v>
      </c>
      <c r="O963" s="60">
        <v>13770.388999999997</v>
      </c>
      <c r="P963" s="60">
        <v>13780.285999999998</v>
      </c>
      <c r="Q963" s="60">
        <v>13798.182000000001</v>
      </c>
    </row>
    <row r="964" spans="1:17" x14ac:dyDescent="0.3">
      <c r="A964" t="s">
        <v>1907</v>
      </c>
      <c r="B964" t="s">
        <v>35</v>
      </c>
      <c r="C964" t="s">
        <v>849</v>
      </c>
      <c r="D964" t="s">
        <v>850</v>
      </c>
      <c r="E964" t="s">
        <v>55</v>
      </c>
      <c r="F964" t="s">
        <v>53</v>
      </c>
      <c r="G964" s="60">
        <v>21156.602999999996</v>
      </c>
      <c r="H964" s="60">
        <v>21157.194</v>
      </c>
      <c r="I964" s="60">
        <v>21162.212</v>
      </c>
      <c r="J964" s="60">
        <v>21196.055</v>
      </c>
      <c r="K964" s="60">
        <v>21266.045999999998</v>
      </c>
      <c r="L964" s="60">
        <v>21318.252000000004</v>
      </c>
      <c r="M964" s="60">
        <v>21335.634000000005</v>
      </c>
      <c r="N964" s="60">
        <v>21396.089</v>
      </c>
      <c r="O964" s="60">
        <v>21432.552</v>
      </c>
      <c r="P964" s="60">
        <v>21483.709000000003</v>
      </c>
      <c r="Q964" s="60">
        <v>21496.301999999996</v>
      </c>
    </row>
    <row r="965" spans="1:17" x14ac:dyDescent="0.3">
      <c r="A965" t="s">
        <v>1908</v>
      </c>
      <c r="B965" t="s">
        <v>36</v>
      </c>
      <c r="C965" t="s">
        <v>849</v>
      </c>
      <c r="D965" t="s">
        <v>850</v>
      </c>
      <c r="E965" t="s">
        <v>55</v>
      </c>
      <c r="F965" t="s">
        <v>54</v>
      </c>
      <c r="G965" s="60">
        <v>22833.258999999998</v>
      </c>
      <c r="H965" s="60">
        <v>22838.951000000005</v>
      </c>
      <c r="I965" s="60">
        <v>22935.996000000003</v>
      </c>
      <c r="J965" s="60">
        <v>22948.509000000002</v>
      </c>
      <c r="K965" s="60">
        <v>23024.711000000007</v>
      </c>
      <c r="L965" s="60">
        <v>23085.184000000001</v>
      </c>
      <c r="M965" s="60">
        <v>23161.660999999993</v>
      </c>
      <c r="N965" s="60">
        <v>23209.441000000006</v>
      </c>
      <c r="O965" s="60">
        <v>23280.23</v>
      </c>
      <c r="P965" s="60">
        <v>23348.303999999996</v>
      </c>
      <c r="Q965" s="60">
        <v>23440.417999999998</v>
      </c>
    </row>
    <row r="966" spans="1:17" x14ac:dyDescent="0.3">
      <c r="A966" t="s">
        <v>1909</v>
      </c>
      <c r="B966" t="s">
        <v>123</v>
      </c>
      <c r="C966" t="s">
        <v>851</v>
      </c>
      <c r="D966" t="s">
        <v>852</v>
      </c>
      <c r="E966" t="s">
        <v>126</v>
      </c>
      <c r="F966" t="s">
        <v>53</v>
      </c>
      <c r="G966" s="60">
        <v>3339.076</v>
      </c>
      <c r="H966" s="60">
        <v>3312.9360000000001</v>
      </c>
      <c r="I966" s="60">
        <v>3285.2149999999997</v>
      </c>
      <c r="J966" s="60">
        <v>3230.8569999999995</v>
      </c>
      <c r="K966" s="60">
        <v>3188.6179999999999</v>
      </c>
      <c r="L966" s="60">
        <v>3178.6580000000004</v>
      </c>
      <c r="M966" s="60">
        <v>3164.2050000000004</v>
      </c>
      <c r="N966" s="60">
        <v>3155.2619999999997</v>
      </c>
      <c r="O966" s="60">
        <v>3143.5180000000005</v>
      </c>
      <c r="P966" s="60">
        <v>3127.4790000000003</v>
      </c>
      <c r="Q966" s="60">
        <v>3129.6029999999996</v>
      </c>
    </row>
    <row r="967" spans="1:17" x14ac:dyDescent="0.3">
      <c r="A967" t="s">
        <v>1910</v>
      </c>
      <c r="B967" t="s">
        <v>124</v>
      </c>
      <c r="C967" t="s">
        <v>851</v>
      </c>
      <c r="D967" t="s">
        <v>852</v>
      </c>
      <c r="E967" t="s">
        <v>126</v>
      </c>
      <c r="F967" t="s">
        <v>54</v>
      </c>
      <c r="G967" s="60">
        <v>3263.4529999999995</v>
      </c>
      <c r="H967" s="60">
        <v>3229.7880000000005</v>
      </c>
      <c r="I967" s="60">
        <v>3177.0720000000001</v>
      </c>
      <c r="J967" s="60">
        <v>3143.5329999999999</v>
      </c>
      <c r="K967" s="60">
        <v>3106.6549999999997</v>
      </c>
      <c r="L967" s="60">
        <v>3077.5380000000005</v>
      </c>
      <c r="M967" s="60">
        <v>3061.02</v>
      </c>
      <c r="N967" s="60">
        <v>3045.7449999999999</v>
      </c>
      <c r="O967" s="60">
        <v>3038.9349999999999</v>
      </c>
      <c r="P967" s="60">
        <v>3043.9270000000001</v>
      </c>
      <c r="Q967" s="60">
        <v>3047.9720000000002</v>
      </c>
    </row>
    <row r="968" spans="1:17" x14ac:dyDescent="0.3">
      <c r="A968" t="s">
        <v>1911</v>
      </c>
      <c r="B968" t="s">
        <v>35</v>
      </c>
      <c r="C968" t="s">
        <v>851</v>
      </c>
      <c r="D968" t="s">
        <v>852</v>
      </c>
      <c r="E968" t="s">
        <v>55</v>
      </c>
      <c r="F968" t="s">
        <v>53</v>
      </c>
      <c r="G968" s="60">
        <v>6268.0320000000011</v>
      </c>
      <c r="H968" s="60">
        <v>6139.4200000000019</v>
      </c>
      <c r="I968" s="60">
        <v>6070.6980000000003</v>
      </c>
      <c r="J968" s="60">
        <v>6028.1409999999978</v>
      </c>
      <c r="K968" s="60">
        <v>5968.6479999999992</v>
      </c>
      <c r="L968" s="60">
        <v>5905.8910000000005</v>
      </c>
      <c r="M968" s="60">
        <v>5881.4879999999994</v>
      </c>
      <c r="N968" s="60">
        <v>5860.8150000000005</v>
      </c>
      <c r="O968" s="60">
        <v>5855.0479999999998</v>
      </c>
      <c r="P968" s="60">
        <v>5827.7479999999996</v>
      </c>
      <c r="Q968" s="60">
        <v>5773.8810000000012</v>
      </c>
    </row>
    <row r="969" spans="1:17" x14ac:dyDescent="0.3">
      <c r="A969" t="s">
        <v>1912</v>
      </c>
      <c r="B969" t="s">
        <v>36</v>
      </c>
      <c r="C969" t="s">
        <v>851</v>
      </c>
      <c r="D969" t="s">
        <v>852</v>
      </c>
      <c r="E969" t="s">
        <v>55</v>
      </c>
      <c r="F969" t="s">
        <v>54</v>
      </c>
      <c r="G969" s="60">
        <v>6814.6549999999988</v>
      </c>
      <c r="H969" s="60">
        <v>6744.4800000000014</v>
      </c>
      <c r="I969" s="60">
        <v>6689.1989999999996</v>
      </c>
      <c r="J969" s="60">
        <v>6602.501000000002</v>
      </c>
      <c r="K969" s="60">
        <v>6600.920000000001</v>
      </c>
      <c r="L969" s="60">
        <v>6548.7100000000009</v>
      </c>
      <c r="M969" s="60">
        <v>6527.3670000000002</v>
      </c>
      <c r="N969" s="60">
        <v>6500.5779999999986</v>
      </c>
      <c r="O969" s="60">
        <v>6476.0249999999987</v>
      </c>
      <c r="P969" s="60">
        <v>6442.8960000000015</v>
      </c>
      <c r="Q969" s="60">
        <v>6416.7950000000001</v>
      </c>
    </row>
    <row r="970" spans="1:17" x14ac:dyDescent="0.3">
      <c r="A970" t="s">
        <v>1913</v>
      </c>
      <c r="B970" t="s">
        <v>123</v>
      </c>
      <c r="C970" t="s">
        <v>853</v>
      </c>
      <c r="D970" t="s">
        <v>854</v>
      </c>
      <c r="E970" t="s">
        <v>126</v>
      </c>
      <c r="F970" t="s">
        <v>53</v>
      </c>
      <c r="G970" s="60">
        <v>13353.915000000001</v>
      </c>
      <c r="H970" s="60">
        <v>13257.390000000003</v>
      </c>
      <c r="I970" s="60">
        <v>13214.920000000002</v>
      </c>
      <c r="J970" s="60">
        <v>13209.070000000003</v>
      </c>
      <c r="K970" s="60">
        <v>13201.064000000002</v>
      </c>
      <c r="L970" s="60">
        <v>13218.777000000002</v>
      </c>
      <c r="M970" s="60">
        <v>13194.395000000002</v>
      </c>
      <c r="N970" s="60">
        <v>13159.010000000002</v>
      </c>
      <c r="O970" s="60">
        <v>13120.201000000001</v>
      </c>
      <c r="P970" s="60">
        <v>13093.304</v>
      </c>
      <c r="Q970" s="60">
        <v>13072.496999999999</v>
      </c>
    </row>
    <row r="971" spans="1:17" x14ac:dyDescent="0.3">
      <c r="A971" t="s">
        <v>1914</v>
      </c>
      <c r="B971" t="s">
        <v>124</v>
      </c>
      <c r="C971" t="s">
        <v>853</v>
      </c>
      <c r="D971" t="s">
        <v>854</v>
      </c>
      <c r="E971" t="s">
        <v>126</v>
      </c>
      <c r="F971" t="s">
        <v>54</v>
      </c>
      <c r="G971" s="60">
        <v>13263.886999999999</v>
      </c>
      <c r="H971" s="60">
        <v>13122.486000000001</v>
      </c>
      <c r="I971" s="60">
        <v>12966.51</v>
      </c>
      <c r="J971" s="60">
        <v>12915.996999999999</v>
      </c>
      <c r="K971" s="60">
        <v>12837.646000000002</v>
      </c>
      <c r="L971" s="60">
        <v>12783.504000000001</v>
      </c>
      <c r="M971" s="60">
        <v>12765.493999999999</v>
      </c>
      <c r="N971" s="60">
        <v>12732.297</v>
      </c>
      <c r="O971" s="60">
        <v>12679.682999999997</v>
      </c>
      <c r="P971" s="60">
        <v>12601.723999999997</v>
      </c>
      <c r="Q971" s="60">
        <v>12558.573999999999</v>
      </c>
    </row>
    <row r="972" spans="1:17" x14ac:dyDescent="0.3">
      <c r="A972" t="s">
        <v>1915</v>
      </c>
      <c r="B972" t="s">
        <v>35</v>
      </c>
      <c r="C972" t="s">
        <v>853</v>
      </c>
      <c r="D972" t="s">
        <v>854</v>
      </c>
      <c r="E972" t="s">
        <v>55</v>
      </c>
      <c r="F972" t="s">
        <v>53</v>
      </c>
      <c r="G972" s="60">
        <v>19730.270000000004</v>
      </c>
      <c r="H972" s="60">
        <v>19686.539000000001</v>
      </c>
      <c r="I972" s="60">
        <v>19693.577000000005</v>
      </c>
      <c r="J972" s="60">
        <v>19737.539000000001</v>
      </c>
      <c r="K972" s="60">
        <v>19691.009000000005</v>
      </c>
      <c r="L972" s="60">
        <v>19648.065999999995</v>
      </c>
      <c r="M972" s="60">
        <v>19679.739000000001</v>
      </c>
      <c r="N972" s="60">
        <v>19742.989999999994</v>
      </c>
      <c r="O972" s="60">
        <v>19743.542999999998</v>
      </c>
      <c r="P972" s="60">
        <v>19743.702000000001</v>
      </c>
      <c r="Q972" s="60">
        <v>19668.373000000003</v>
      </c>
    </row>
    <row r="973" spans="1:17" x14ac:dyDescent="0.3">
      <c r="A973" t="s">
        <v>1916</v>
      </c>
      <c r="B973" t="s">
        <v>36</v>
      </c>
      <c r="C973" t="s">
        <v>853</v>
      </c>
      <c r="D973" t="s">
        <v>854</v>
      </c>
      <c r="E973" t="s">
        <v>55</v>
      </c>
      <c r="F973" t="s">
        <v>54</v>
      </c>
      <c r="G973" s="60">
        <v>19857.051000000003</v>
      </c>
      <c r="H973" s="60">
        <v>19851.388999999999</v>
      </c>
      <c r="I973" s="60">
        <v>19890.079000000002</v>
      </c>
      <c r="J973" s="60">
        <v>19878.597999999991</v>
      </c>
      <c r="K973" s="60">
        <v>19892.561999999994</v>
      </c>
      <c r="L973" s="60">
        <v>19933.007000000001</v>
      </c>
      <c r="M973" s="60">
        <v>19970.804999999997</v>
      </c>
      <c r="N973" s="60">
        <v>19988.694</v>
      </c>
      <c r="O973" s="60">
        <v>20029.562000000009</v>
      </c>
      <c r="P973" s="60">
        <v>20066.313000000006</v>
      </c>
      <c r="Q973" s="60">
        <v>20038.231000000003</v>
      </c>
    </row>
    <row r="974" spans="1:17" x14ac:dyDescent="0.3">
      <c r="A974" t="s">
        <v>1917</v>
      </c>
      <c r="B974" t="s">
        <v>123</v>
      </c>
      <c r="C974" t="s">
        <v>855</v>
      </c>
      <c r="D974" t="s">
        <v>856</v>
      </c>
      <c r="E974" t="s">
        <v>126</v>
      </c>
      <c r="F974" t="s">
        <v>53</v>
      </c>
      <c r="G974" s="60">
        <v>15856.851999999997</v>
      </c>
      <c r="H974" s="60">
        <v>15743.690000000002</v>
      </c>
      <c r="I974" s="60">
        <v>15658.703</v>
      </c>
      <c r="J974" s="60">
        <v>15603.109</v>
      </c>
      <c r="K974" s="60">
        <v>15586.540999999999</v>
      </c>
      <c r="L974" s="60">
        <v>15599.137000000001</v>
      </c>
      <c r="M974" s="60">
        <v>15524.667000000001</v>
      </c>
      <c r="N974" s="60">
        <v>15543.251999999999</v>
      </c>
      <c r="O974" s="60">
        <v>15624.573</v>
      </c>
      <c r="P974" s="60">
        <v>15596.057999999997</v>
      </c>
      <c r="Q974" s="60">
        <v>15602.296</v>
      </c>
    </row>
    <row r="975" spans="1:17" x14ac:dyDescent="0.3">
      <c r="A975" t="s">
        <v>1918</v>
      </c>
      <c r="B975" t="s">
        <v>124</v>
      </c>
      <c r="C975" t="s">
        <v>855</v>
      </c>
      <c r="D975" t="s">
        <v>856</v>
      </c>
      <c r="E975" t="s">
        <v>126</v>
      </c>
      <c r="F975" t="s">
        <v>54</v>
      </c>
      <c r="G975" s="60">
        <v>14814.989</v>
      </c>
      <c r="H975" s="60">
        <v>14709.285</v>
      </c>
      <c r="I975" s="60">
        <v>14635.836999999998</v>
      </c>
      <c r="J975" s="60">
        <v>14593.871999999999</v>
      </c>
      <c r="K975" s="60">
        <v>14511.596000000001</v>
      </c>
      <c r="L975" s="60">
        <v>14478.105000000001</v>
      </c>
      <c r="M975" s="60">
        <v>14448.326999999999</v>
      </c>
      <c r="N975" s="60">
        <v>14503.638000000001</v>
      </c>
      <c r="O975" s="60">
        <v>14504.831000000002</v>
      </c>
      <c r="P975" s="60">
        <v>14511.958000000001</v>
      </c>
      <c r="Q975" s="60">
        <v>14503.507000000001</v>
      </c>
    </row>
    <row r="976" spans="1:17" x14ac:dyDescent="0.3">
      <c r="A976" t="s">
        <v>1919</v>
      </c>
      <c r="B976" t="s">
        <v>35</v>
      </c>
      <c r="C976" t="s">
        <v>855</v>
      </c>
      <c r="D976" t="s">
        <v>856</v>
      </c>
      <c r="E976" t="s">
        <v>55</v>
      </c>
      <c r="F976" t="s">
        <v>53</v>
      </c>
      <c r="G976" s="60">
        <v>22979.987000000008</v>
      </c>
      <c r="H976" s="60">
        <v>23183.965000000004</v>
      </c>
      <c r="I976" s="60">
        <v>23261.918999999998</v>
      </c>
      <c r="J976" s="60">
        <v>23432.707000000002</v>
      </c>
      <c r="K976" s="60">
        <v>23527.648000000001</v>
      </c>
      <c r="L976" s="60">
        <v>23654.879000000001</v>
      </c>
      <c r="M976" s="60">
        <v>23762.782999999996</v>
      </c>
      <c r="N976" s="60">
        <v>23817.852999999996</v>
      </c>
      <c r="O976" s="60">
        <v>23824.932999999994</v>
      </c>
      <c r="P976" s="60">
        <v>23919.185000000001</v>
      </c>
      <c r="Q976" s="60">
        <v>23931.097999999998</v>
      </c>
    </row>
    <row r="977" spans="1:17" x14ac:dyDescent="0.3">
      <c r="A977" t="s">
        <v>1920</v>
      </c>
      <c r="B977" t="s">
        <v>36</v>
      </c>
      <c r="C977" t="s">
        <v>855</v>
      </c>
      <c r="D977" t="s">
        <v>856</v>
      </c>
      <c r="E977" t="s">
        <v>55</v>
      </c>
      <c r="F977" t="s">
        <v>54</v>
      </c>
      <c r="G977" s="60">
        <v>22730.13</v>
      </c>
      <c r="H977" s="60">
        <v>22808.684999999994</v>
      </c>
      <c r="I977" s="60">
        <v>22925.348999999998</v>
      </c>
      <c r="J977" s="60">
        <v>23059.029000000002</v>
      </c>
      <c r="K977" s="60">
        <v>23166.719999999998</v>
      </c>
      <c r="L977" s="60">
        <v>23197.143</v>
      </c>
      <c r="M977" s="60">
        <v>23291.608999999997</v>
      </c>
      <c r="N977" s="60">
        <v>23353.368000000002</v>
      </c>
      <c r="O977" s="60">
        <v>23373.801999999992</v>
      </c>
      <c r="P977" s="60">
        <v>23382.871000000003</v>
      </c>
      <c r="Q977" s="60">
        <v>23389.299000000003</v>
      </c>
    </row>
    <row r="978" spans="1:17" x14ac:dyDescent="0.3">
      <c r="A978" t="s">
        <v>1921</v>
      </c>
      <c r="B978" t="s">
        <v>123</v>
      </c>
      <c r="C978" t="s">
        <v>857</v>
      </c>
      <c r="D978" t="s">
        <v>858</v>
      </c>
      <c r="E978" t="s">
        <v>126</v>
      </c>
      <c r="F978" t="s">
        <v>53</v>
      </c>
      <c r="G978" s="60">
        <v>12213.799000000001</v>
      </c>
      <c r="H978" s="60">
        <v>12124.85</v>
      </c>
      <c r="I978" s="60">
        <v>12112.998999999998</v>
      </c>
      <c r="J978" s="60">
        <v>12124.922</v>
      </c>
      <c r="K978" s="60">
        <v>12108.878999999999</v>
      </c>
      <c r="L978" s="60">
        <v>12140.244000000001</v>
      </c>
      <c r="M978" s="60">
        <v>12135.793</v>
      </c>
      <c r="N978" s="60">
        <v>12167.571</v>
      </c>
      <c r="O978" s="60">
        <v>12187.207999999999</v>
      </c>
      <c r="P978" s="60">
        <v>12155.076999999999</v>
      </c>
      <c r="Q978" s="60">
        <v>12164.509000000002</v>
      </c>
    </row>
    <row r="979" spans="1:17" x14ac:dyDescent="0.3">
      <c r="A979" t="s">
        <v>1922</v>
      </c>
      <c r="B979" t="s">
        <v>124</v>
      </c>
      <c r="C979" t="s">
        <v>857</v>
      </c>
      <c r="D979" t="s">
        <v>858</v>
      </c>
      <c r="E979" t="s">
        <v>126</v>
      </c>
      <c r="F979" t="s">
        <v>54</v>
      </c>
      <c r="G979" s="60">
        <v>11252.422999999999</v>
      </c>
      <c r="H979" s="60">
        <v>11130.477000000003</v>
      </c>
      <c r="I979" s="60">
        <v>11046.36</v>
      </c>
      <c r="J979" s="60">
        <v>11024.243</v>
      </c>
      <c r="K979" s="60">
        <v>10949.232</v>
      </c>
      <c r="L979" s="60">
        <v>10941.454</v>
      </c>
      <c r="M979" s="60">
        <v>10957.743</v>
      </c>
      <c r="N979" s="60">
        <v>10932.634999999998</v>
      </c>
      <c r="O979" s="60">
        <v>10917.091</v>
      </c>
      <c r="P979" s="60">
        <v>10877.143000000002</v>
      </c>
      <c r="Q979" s="60">
        <v>10896.066000000001</v>
      </c>
    </row>
    <row r="980" spans="1:17" x14ac:dyDescent="0.3">
      <c r="A980" t="s">
        <v>1923</v>
      </c>
      <c r="B980" t="s">
        <v>35</v>
      </c>
      <c r="C980" t="s">
        <v>857</v>
      </c>
      <c r="D980" t="s">
        <v>858</v>
      </c>
      <c r="E980" t="s">
        <v>55</v>
      </c>
      <c r="F980" t="s">
        <v>53</v>
      </c>
      <c r="G980" s="60">
        <v>20396.346999999994</v>
      </c>
      <c r="H980" s="60">
        <v>20383.155999999999</v>
      </c>
      <c r="I980" s="60">
        <v>20324.526000000005</v>
      </c>
      <c r="J980" s="60">
        <v>20309.478999999999</v>
      </c>
      <c r="K980" s="60">
        <v>20261.526999999998</v>
      </c>
      <c r="L980" s="60">
        <v>20232.142</v>
      </c>
      <c r="M980" s="60">
        <v>20280.595000000001</v>
      </c>
      <c r="N980" s="60">
        <v>20273.980000000003</v>
      </c>
      <c r="O980" s="60">
        <v>20237.467999999993</v>
      </c>
      <c r="P980" s="60">
        <v>20238.834000000003</v>
      </c>
      <c r="Q980" s="60">
        <v>20219.974000000002</v>
      </c>
    </row>
    <row r="981" spans="1:17" x14ac:dyDescent="0.3">
      <c r="A981" t="s">
        <v>1924</v>
      </c>
      <c r="B981" t="s">
        <v>36</v>
      </c>
      <c r="C981" t="s">
        <v>857</v>
      </c>
      <c r="D981" t="s">
        <v>858</v>
      </c>
      <c r="E981" t="s">
        <v>55</v>
      </c>
      <c r="F981" t="s">
        <v>54</v>
      </c>
      <c r="G981" s="60">
        <v>21045.540999999997</v>
      </c>
      <c r="H981" s="60">
        <v>21003.891</v>
      </c>
      <c r="I981" s="60">
        <v>20975.17</v>
      </c>
      <c r="J981" s="60">
        <v>20978.096999999998</v>
      </c>
      <c r="K981" s="60">
        <v>20993.89</v>
      </c>
      <c r="L981" s="60">
        <v>20962.649000000005</v>
      </c>
      <c r="M981" s="60">
        <v>20994.716</v>
      </c>
      <c r="N981" s="60">
        <v>20996.166000000005</v>
      </c>
      <c r="O981" s="60">
        <v>21023.320000000003</v>
      </c>
      <c r="P981" s="60">
        <v>21028.201999999997</v>
      </c>
      <c r="Q981" s="60">
        <v>21037.312000000009</v>
      </c>
    </row>
    <row r="982" spans="1:17" x14ac:dyDescent="0.3">
      <c r="A982" t="s">
        <v>1925</v>
      </c>
      <c r="B982" t="s">
        <v>123</v>
      </c>
      <c r="C982" t="s">
        <v>859</v>
      </c>
      <c r="D982" t="s">
        <v>860</v>
      </c>
      <c r="E982" t="s">
        <v>126</v>
      </c>
      <c r="F982" t="s">
        <v>53</v>
      </c>
      <c r="G982" s="60">
        <v>18788.399999999998</v>
      </c>
      <c r="H982" s="60">
        <v>18832.547000000002</v>
      </c>
      <c r="I982" s="60">
        <v>19009.320000000003</v>
      </c>
      <c r="J982" s="60">
        <v>19113.093000000001</v>
      </c>
      <c r="K982" s="60">
        <v>19226.241000000002</v>
      </c>
      <c r="L982" s="60">
        <v>19271.905000000002</v>
      </c>
      <c r="M982" s="60">
        <v>19288.428</v>
      </c>
      <c r="N982" s="60">
        <v>19314.117999999999</v>
      </c>
      <c r="O982" s="60">
        <v>19421.335999999999</v>
      </c>
      <c r="P982" s="60">
        <v>19491.467000000001</v>
      </c>
      <c r="Q982" s="60">
        <v>19495.804000000004</v>
      </c>
    </row>
    <row r="983" spans="1:17" x14ac:dyDescent="0.3">
      <c r="A983" t="s">
        <v>1926</v>
      </c>
      <c r="B983" t="s">
        <v>124</v>
      </c>
      <c r="C983" t="s">
        <v>859</v>
      </c>
      <c r="D983" t="s">
        <v>860</v>
      </c>
      <c r="E983" t="s">
        <v>126</v>
      </c>
      <c r="F983" t="s">
        <v>54</v>
      </c>
      <c r="G983" s="60">
        <v>17681.037000000004</v>
      </c>
      <c r="H983" s="60">
        <v>17646.768</v>
      </c>
      <c r="I983" s="60">
        <v>17618.587999999996</v>
      </c>
      <c r="J983" s="60">
        <v>17532.915999999997</v>
      </c>
      <c r="K983" s="60">
        <v>17510.926999999996</v>
      </c>
      <c r="L983" s="60">
        <v>17533.149000000001</v>
      </c>
      <c r="M983" s="60">
        <v>17491.454000000002</v>
      </c>
      <c r="N983" s="60">
        <v>17502.801000000003</v>
      </c>
      <c r="O983" s="60">
        <v>17454.241000000002</v>
      </c>
      <c r="P983" s="60">
        <v>17437.070999999996</v>
      </c>
      <c r="Q983" s="60">
        <v>17493.035000000003</v>
      </c>
    </row>
    <row r="984" spans="1:17" x14ac:dyDescent="0.3">
      <c r="A984" t="s">
        <v>1927</v>
      </c>
      <c r="B984" t="s">
        <v>35</v>
      </c>
      <c r="C984" t="s">
        <v>859</v>
      </c>
      <c r="D984" t="s">
        <v>860</v>
      </c>
      <c r="E984" t="s">
        <v>55</v>
      </c>
      <c r="F984" t="s">
        <v>53</v>
      </c>
      <c r="G984" s="60">
        <v>23968.557000000001</v>
      </c>
      <c r="H984" s="60">
        <v>23933.455999999998</v>
      </c>
      <c r="I984" s="60">
        <v>23878.211999999996</v>
      </c>
      <c r="J984" s="60">
        <v>23874.392999999996</v>
      </c>
      <c r="K984" s="60">
        <v>23850.702999999998</v>
      </c>
      <c r="L984" s="60">
        <v>23800.769000000004</v>
      </c>
      <c r="M984" s="60">
        <v>23806.360999999994</v>
      </c>
      <c r="N984" s="60">
        <v>23859.322000000007</v>
      </c>
      <c r="O984" s="60">
        <v>23854.168000000001</v>
      </c>
      <c r="P984" s="60">
        <v>23807.900999999998</v>
      </c>
      <c r="Q984" s="60">
        <v>23885.648000000001</v>
      </c>
    </row>
    <row r="985" spans="1:17" x14ac:dyDescent="0.3">
      <c r="A985" t="s">
        <v>1928</v>
      </c>
      <c r="B985" t="s">
        <v>36</v>
      </c>
      <c r="C985" t="s">
        <v>859</v>
      </c>
      <c r="D985" t="s">
        <v>860</v>
      </c>
      <c r="E985" t="s">
        <v>55</v>
      </c>
      <c r="F985" t="s">
        <v>54</v>
      </c>
      <c r="G985" s="60">
        <v>24285.788000000004</v>
      </c>
      <c r="H985" s="60">
        <v>24220.344000000008</v>
      </c>
      <c r="I985" s="60">
        <v>24183.698</v>
      </c>
      <c r="J985" s="60">
        <v>24240.755000000001</v>
      </c>
      <c r="K985" s="60">
        <v>24218.069</v>
      </c>
      <c r="L985" s="60">
        <v>24191.394</v>
      </c>
      <c r="M985" s="60">
        <v>24208.236000000004</v>
      </c>
      <c r="N985" s="60">
        <v>24229.983999999997</v>
      </c>
      <c r="O985" s="60">
        <v>24276.806000000004</v>
      </c>
      <c r="P985" s="60">
        <v>24273.224000000002</v>
      </c>
      <c r="Q985" s="60">
        <v>24259.74</v>
      </c>
    </row>
    <row r="986" spans="1:17" x14ac:dyDescent="0.3">
      <c r="A986" t="s">
        <v>1929</v>
      </c>
      <c r="B986" t="s">
        <v>123</v>
      </c>
      <c r="C986" t="s">
        <v>861</v>
      </c>
      <c r="D986" t="s">
        <v>862</v>
      </c>
      <c r="E986" t="s">
        <v>126</v>
      </c>
      <c r="F986" t="s">
        <v>53</v>
      </c>
      <c r="G986" s="60">
        <v>13958.671000000002</v>
      </c>
      <c r="H986" s="60">
        <v>13823.575999999995</v>
      </c>
      <c r="I986" s="60">
        <v>13689.803</v>
      </c>
      <c r="J986" s="60">
        <v>13611.514999999999</v>
      </c>
      <c r="K986" s="60">
        <v>13550.114000000003</v>
      </c>
      <c r="L986" s="60">
        <v>13483.413</v>
      </c>
      <c r="M986" s="60">
        <v>13453.919999999998</v>
      </c>
      <c r="N986" s="60">
        <v>13387.268</v>
      </c>
      <c r="O986" s="60">
        <v>13291.386999999999</v>
      </c>
      <c r="P986" s="60">
        <v>13192.258</v>
      </c>
      <c r="Q986" s="60">
        <v>13132.437999999998</v>
      </c>
    </row>
    <row r="987" spans="1:17" x14ac:dyDescent="0.3">
      <c r="A987" t="s">
        <v>1930</v>
      </c>
      <c r="B987" t="s">
        <v>124</v>
      </c>
      <c r="C987" t="s">
        <v>861</v>
      </c>
      <c r="D987" t="s">
        <v>862</v>
      </c>
      <c r="E987" t="s">
        <v>126</v>
      </c>
      <c r="F987" t="s">
        <v>54</v>
      </c>
      <c r="G987" s="60">
        <v>12181.335000000001</v>
      </c>
      <c r="H987" s="60">
        <v>12066.214</v>
      </c>
      <c r="I987" s="60">
        <v>11951.008000000002</v>
      </c>
      <c r="J987" s="60">
        <v>11831.558000000001</v>
      </c>
      <c r="K987" s="60">
        <v>11784</v>
      </c>
      <c r="L987" s="60">
        <v>11797.956</v>
      </c>
      <c r="M987" s="60">
        <v>11816.418000000001</v>
      </c>
      <c r="N987" s="60">
        <v>11801.184999999999</v>
      </c>
      <c r="O987" s="60">
        <v>11743.741</v>
      </c>
      <c r="P987" s="60">
        <v>11679.029</v>
      </c>
      <c r="Q987" s="60">
        <v>11650.263000000001</v>
      </c>
    </row>
    <row r="988" spans="1:17" x14ac:dyDescent="0.3">
      <c r="A988" t="s">
        <v>1931</v>
      </c>
      <c r="B988" t="s">
        <v>35</v>
      </c>
      <c r="C988" t="s">
        <v>861</v>
      </c>
      <c r="D988" t="s">
        <v>862</v>
      </c>
      <c r="E988" t="s">
        <v>55</v>
      </c>
      <c r="F988" t="s">
        <v>53</v>
      </c>
      <c r="G988" s="60">
        <v>22534.964999999997</v>
      </c>
      <c r="H988" s="60">
        <v>22376.219999999998</v>
      </c>
      <c r="I988" s="60">
        <v>22277.373999999996</v>
      </c>
      <c r="J988" s="60">
        <v>22278.231999999993</v>
      </c>
      <c r="K988" s="60">
        <v>22242.740999999998</v>
      </c>
      <c r="L988" s="60">
        <v>22162.756000000001</v>
      </c>
      <c r="M988" s="60">
        <v>22098.732999999997</v>
      </c>
      <c r="N988" s="60">
        <v>22081.137000000002</v>
      </c>
      <c r="O988" s="60">
        <v>22012.307000000004</v>
      </c>
      <c r="P988" s="60">
        <v>22030.479999999996</v>
      </c>
      <c r="Q988" s="60">
        <v>22004.148000000001</v>
      </c>
    </row>
    <row r="989" spans="1:17" x14ac:dyDescent="0.3">
      <c r="A989" t="s">
        <v>1932</v>
      </c>
      <c r="B989" t="s">
        <v>36</v>
      </c>
      <c r="C989" t="s">
        <v>861</v>
      </c>
      <c r="D989" t="s">
        <v>862</v>
      </c>
      <c r="E989" t="s">
        <v>55</v>
      </c>
      <c r="F989" t="s">
        <v>54</v>
      </c>
      <c r="G989" s="60">
        <v>22987.491999999998</v>
      </c>
      <c r="H989" s="60">
        <v>22852.118000000002</v>
      </c>
      <c r="I989" s="60">
        <v>22753.144999999997</v>
      </c>
      <c r="J989" s="60">
        <v>22715.721000000005</v>
      </c>
      <c r="K989" s="60">
        <v>22580.119000000002</v>
      </c>
      <c r="L989" s="60">
        <v>22519.466</v>
      </c>
      <c r="M989" s="60">
        <v>22490.614000000001</v>
      </c>
      <c r="N989" s="60">
        <v>22435.838</v>
      </c>
      <c r="O989" s="60">
        <v>22371.074000000001</v>
      </c>
      <c r="P989" s="60">
        <v>22368.957000000002</v>
      </c>
      <c r="Q989" s="60">
        <v>22316.183999999997</v>
      </c>
    </row>
    <row r="990" spans="1:17" x14ac:dyDescent="0.3">
      <c r="A990" t="s">
        <v>1933</v>
      </c>
      <c r="B990" t="s">
        <v>123</v>
      </c>
      <c r="C990" t="s">
        <v>863</v>
      </c>
      <c r="D990" t="s">
        <v>864</v>
      </c>
      <c r="E990" t="s">
        <v>126</v>
      </c>
      <c r="F990" t="s">
        <v>53</v>
      </c>
      <c r="G990" s="60">
        <v>17955.035</v>
      </c>
      <c r="H990" s="60">
        <v>18028.032000000003</v>
      </c>
      <c r="I990" s="60">
        <v>18090.749</v>
      </c>
      <c r="J990" s="60">
        <v>18209.133999999998</v>
      </c>
      <c r="K990" s="60">
        <v>18285.412000000004</v>
      </c>
      <c r="L990" s="60">
        <v>18406.219000000001</v>
      </c>
      <c r="M990" s="60">
        <v>18479.530000000002</v>
      </c>
      <c r="N990" s="60">
        <v>18624.96</v>
      </c>
      <c r="O990" s="60">
        <v>18703.356999999996</v>
      </c>
      <c r="P990" s="60">
        <v>18730.273000000001</v>
      </c>
      <c r="Q990" s="60">
        <v>18766.128000000004</v>
      </c>
    </row>
    <row r="991" spans="1:17" x14ac:dyDescent="0.3">
      <c r="A991" t="s">
        <v>1934</v>
      </c>
      <c r="B991" t="s">
        <v>124</v>
      </c>
      <c r="C991" t="s">
        <v>863</v>
      </c>
      <c r="D991" t="s">
        <v>864</v>
      </c>
      <c r="E991" t="s">
        <v>126</v>
      </c>
      <c r="F991" t="s">
        <v>54</v>
      </c>
      <c r="G991" s="60">
        <v>15486.567000000001</v>
      </c>
      <c r="H991" s="60">
        <v>15377.407000000001</v>
      </c>
      <c r="I991" s="60">
        <v>15289.883</v>
      </c>
      <c r="J991" s="60">
        <v>15240.357</v>
      </c>
      <c r="K991" s="60">
        <v>15245.374</v>
      </c>
      <c r="L991" s="60">
        <v>15278.685999999996</v>
      </c>
      <c r="M991" s="60">
        <v>15336.023999999999</v>
      </c>
      <c r="N991" s="60">
        <v>15434.606000000003</v>
      </c>
      <c r="O991" s="60">
        <v>15473.161</v>
      </c>
      <c r="P991" s="60">
        <v>15421.555000000002</v>
      </c>
      <c r="Q991" s="60">
        <v>15401.965</v>
      </c>
    </row>
    <row r="992" spans="1:17" x14ac:dyDescent="0.3">
      <c r="A992" t="s">
        <v>1935</v>
      </c>
      <c r="B992" t="s">
        <v>35</v>
      </c>
      <c r="C992" t="s">
        <v>863</v>
      </c>
      <c r="D992" t="s">
        <v>864</v>
      </c>
      <c r="E992" t="s">
        <v>55</v>
      </c>
      <c r="F992" t="s">
        <v>53</v>
      </c>
      <c r="G992" s="60">
        <v>26502.380999999998</v>
      </c>
      <c r="H992" s="60">
        <v>26373.012000000002</v>
      </c>
      <c r="I992" s="60">
        <v>26269.841</v>
      </c>
      <c r="J992" s="60">
        <v>26153.003000000001</v>
      </c>
      <c r="K992" s="60">
        <v>26082.677</v>
      </c>
      <c r="L992" s="60">
        <v>26056.117999999999</v>
      </c>
      <c r="M992" s="60">
        <v>26051.303000000011</v>
      </c>
      <c r="N992" s="60">
        <v>25965.283000000003</v>
      </c>
      <c r="O992" s="60">
        <v>25968.716</v>
      </c>
      <c r="P992" s="60">
        <v>25933.85</v>
      </c>
      <c r="Q992" s="60">
        <v>25955.377</v>
      </c>
    </row>
    <row r="993" spans="1:17" x14ac:dyDescent="0.3">
      <c r="A993" t="s">
        <v>1936</v>
      </c>
      <c r="B993" t="s">
        <v>36</v>
      </c>
      <c r="C993" t="s">
        <v>863</v>
      </c>
      <c r="D993" t="s">
        <v>864</v>
      </c>
      <c r="E993" t="s">
        <v>55</v>
      </c>
      <c r="F993" t="s">
        <v>54</v>
      </c>
      <c r="G993" s="60">
        <v>26689.075999999997</v>
      </c>
      <c r="H993" s="60">
        <v>26697.416000000008</v>
      </c>
      <c r="I993" s="60">
        <v>26685.717999999997</v>
      </c>
      <c r="J993" s="60">
        <v>26715.196000000004</v>
      </c>
      <c r="K993" s="60">
        <v>26703.038999999997</v>
      </c>
      <c r="L993" s="60">
        <v>26622.601000000006</v>
      </c>
      <c r="M993" s="60">
        <v>26621.789000000001</v>
      </c>
      <c r="N993" s="60">
        <v>26639.680999999997</v>
      </c>
      <c r="O993" s="60">
        <v>26605.696</v>
      </c>
      <c r="P993" s="60">
        <v>26619.19</v>
      </c>
      <c r="Q993" s="60">
        <v>26546.579999999998</v>
      </c>
    </row>
    <row r="994" spans="1:17" x14ac:dyDescent="0.3">
      <c r="A994" t="s">
        <v>1937</v>
      </c>
      <c r="B994" t="s">
        <v>123</v>
      </c>
      <c r="C994" t="s">
        <v>865</v>
      </c>
      <c r="D994" t="s">
        <v>866</v>
      </c>
      <c r="E994" t="s">
        <v>126</v>
      </c>
      <c r="F994" t="s">
        <v>53</v>
      </c>
      <c r="G994" s="60">
        <v>10990.870000000003</v>
      </c>
      <c r="H994" s="60">
        <v>10953.671999999999</v>
      </c>
      <c r="I994" s="60">
        <v>10895.457000000002</v>
      </c>
      <c r="J994" s="60">
        <v>10861.094000000001</v>
      </c>
      <c r="K994" s="60">
        <v>10877.935999999998</v>
      </c>
      <c r="L994" s="60">
        <v>10863.207</v>
      </c>
      <c r="M994" s="60">
        <v>10846.443999999998</v>
      </c>
      <c r="N994" s="60">
        <v>10898.162</v>
      </c>
      <c r="O994" s="60">
        <v>10935.461000000003</v>
      </c>
      <c r="P994" s="60">
        <v>10963.115000000002</v>
      </c>
      <c r="Q994" s="60">
        <v>10977.022999999999</v>
      </c>
    </row>
    <row r="995" spans="1:17" x14ac:dyDescent="0.3">
      <c r="A995" t="s">
        <v>1938</v>
      </c>
      <c r="B995" t="s">
        <v>124</v>
      </c>
      <c r="C995" t="s">
        <v>865</v>
      </c>
      <c r="D995" t="s">
        <v>866</v>
      </c>
      <c r="E995" t="s">
        <v>126</v>
      </c>
      <c r="F995" t="s">
        <v>54</v>
      </c>
      <c r="G995" s="60">
        <v>10456.852000000001</v>
      </c>
      <c r="H995" s="60">
        <v>10346.331999999999</v>
      </c>
      <c r="I995" s="60">
        <v>10283.343000000001</v>
      </c>
      <c r="J995" s="60">
        <v>10213.408999999998</v>
      </c>
      <c r="K995" s="60">
        <v>10169.899000000001</v>
      </c>
      <c r="L995" s="60">
        <v>10139.111000000001</v>
      </c>
      <c r="M995" s="60">
        <v>10133.839</v>
      </c>
      <c r="N995" s="60">
        <v>10141.838000000002</v>
      </c>
      <c r="O995" s="60">
        <v>10162.192000000001</v>
      </c>
      <c r="P995" s="60">
        <v>10131.050000000001</v>
      </c>
      <c r="Q995" s="60">
        <v>10122.426999999998</v>
      </c>
    </row>
    <row r="996" spans="1:17" x14ac:dyDescent="0.3">
      <c r="A996" t="s">
        <v>1939</v>
      </c>
      <c r="B996" t="s">
        <v>35</v>
      </c>
      <c r="C996" t="s">
        <v>865</v>
      </c>
      <c r="D996" t="s">
        <v>866</v>
      </c>
      <c r="E996" t="s">
        <v>55</v>
      </c>
      <c r="F996" t="s">
        <v>53</v>
      </c>
      <c r="G996" s="60">
        <v>20072.856</v>
      </c>
      <c r="H996" s="60">
        <v>19907.106999999996</v>
      </c>
      <c r="I996" s="60">
        <v>19789.565999999995</v>
      </c>
      <c r="J996" s="60">
        <v>19666.628000000001</v>
      </c>
      <c r="K996" s="60">
        <v>19518.879999999997</v>
      </c>
      <c r="L996" s="60">
        <v>19441.930000000004</v>
      </c>
      <c r="M996" s="60">
        <v>19378.075000000001</v>
      </c>
      <c r="N996" s="60">
        <v>19262.493000000002</v>
      </c>
      <c r="O996" s="60">
        <v>19227.171999999999</v>
      </c>
      <c r="P996" s="60">
        <v>19147.224999999995</v>
      </c>
      <c r="Q996" s="60">
        <v>19059.919999999998</v>
      </c>
    </row>
    <row r="997" spans="1:17" x14ac:dyDescent="0.3">
      <c r="A997" t="s">
        <v>1940</v>
      </c>
      <c r="B997" t="s">
        <v>36</v>
      </c>
      <c r="C997" t="s">
        <v>865</v>
      </c>
      <c r="D997" t="s">
        <v>866</v>
      </c>
      <c r="E997" t="s">
        <v>55</v>
      </c>
      <c r="F997" t="s">
        <v>54</v>
      </c>
      <c r="G997" s="60">
        <v>20673.020999999997</v>
      </c>
      <c r="H997" s="60">
        <v>20456.036</v>
      </c>
      <c r="I997" s="60">
        <v>20347.073999999993</v>
      </c>
      <c r="J997" s="60">
        <v>20253.443999999996</v>
      </c>
      <c r="K997" s="60">
        <v>20192.267</v>
      </c>
      <c r="L997" s="60">
        <v>20078.452999999994</v>
      </c>
      <c r="M997" s="60">
        <v>20048.500999999993</v>
      </c>
      <c r="N997" s="60">
        <v>19942.949000000004</v>
      </c>
      <c r="O997" s="60">
        <v>19823.198</v>
      </c>
      <c r="P997" s="60">
        <v>19742.299000000003</v>
      </c>
      <c r="Q997" s="60">
        <v>19684.580000000002</v>
      </c>
    </row>
    <row r="998" spans="1:17" x14ac:dyDescent="0.3">
      <c r="A998" t="s">
        <v>1941</v>
      </c>
      <c r="B998" t="s">
        <v>123</v>
      </c>
      <c r="C998" t="s">
        <v>867</v>
      </c>
      <c r="D998" t="s">
        <v>868</v>
      </c>
      <c r="E998" t="s">
        <v>126</v>
      </c>
      <c r="F998" t="s">
        <v>53</v>
      </c>
      <c r="G998" s="60">
        <v>10380.688</v>
      </c>
      <c r="H998" s="60">
        <v>10232.004000000001</v>
      </c>
      <c r="I998" s="60">
        <v>10115.578999999998</v>
      </c>
      <c r="J998" s="60">
        <v>10105.228999999999</v>
      </c>
      <c r="K998" s="60">
        <v>10040.672</v>
      </c>
      <c r="L998" s="60">
        <v>10001.521999999999</v>
      </c>
      <c r="M998" s="60">
        <v>9950.0939999999991</v>
      </c>
      <c r="N998" s="60">
        <v>10042.787999999997</v>
      </c>
      <c r="O998" s="60">
        <v>10055.68</v>
      </c>
      <c r="P998" s="60">
        <v>10052.241</v>
      </c>
      <c r="Q998" s="60">
        <v>10046.303999999998</v>
      </c>
    </row>
    <row r="999" spans="1:17" x14ac:dyDescent="0.3">
      <c r="A999" t="s">
        <v>1942</v>
      </c>
      <c r="B999" t="s">
        <v>124</v>
      </c>
      <c r="C999" t="s">
        <v>867</v>
      </c>
      <c r="D999" t="s">
        <v>868</v>
      </c>
      <c r="E999" t="s">
        <v>126</v>
      </c>
      <c r="F999" t="s">
        <v>54</v>
      </c>
      <c r="G999" s="60">
        <v>10694.435000000001</v>
      </c>
      <c r="H999" s="60">
        <v>10558.112000000001</v>
      </c>
      <c r="I999" s="60">
        <v>10448.497999999998</v>
      </c>
      <c r="J999" s="60">
        <v>10368.544999999998</v>
      </c>
      <c r="K999" s="60">
        <v>10298.089000000004</v>
      </c>
      <c r="L999" s="60">
        <v>10194.407999999996</v>
      </c>
      <c r="M999" s="60">
        <v>10152.818000000001</v>
      </c>
      <c r="N999" s="60">
        <v>10108.204999999998</v>
      </c>
      <c r="O999" s="60">
        <v>10096.974999999999</v>
      </c>
      <c r="P999" s="60">
        <v>10055.953000000003</v>
      </c>
      <c r="Q999" s="60">
        <v>10023.621999999999</v>
      </c>
    </row>
    <row r="1000" spans="1:17" x14ac:dyDescent="0.3">
      <c r="A1000" t="s">
        <v>1943</v>
      </c>
      <c r="B1000" t="s">
        <v>35</v>
      </c>
      <c r="C1000" t="s">
        <v>867</v>
      </c>
      <c r="D1000" t="s">
        <v>868</v>
      </c>
      <c r="E1000" t="s">
        <v>55</v>
      </c>
      <c r="F1000" t="s">
        <v>53</v>
      </c>
      <c r="G1000" s="60">
        <v>14878.883</v>
      </c>
      <c r="H1000" s="60">
        <v>14824.322000000004</v>
      </c>
      <c r="I1000" s="60">
        <v>14785.836000000003</v>
      </c>
      <c r="J1000" s="60">
        <v>14700.933999999997</v>
      </c>
      <c r="K1000" s="60">
        <v>14642.111000000003</v>
      </c>
      <c r="L1000" s="60">
        <v>14558.467999999995</v>
      </c>
      <c r="M1000" s="60">
        <v>14517.592999999997</v>
      </c>
      <c r="N1000" s="60">
        <v>14409.964999999998</v>
      </c>
      <c r="O1000" s="60">
        <v>14335.845000000001</v>
      </c>
      <c r="P1000" s="60">
        <v>14350.063</v>
      </c>
      <c r="Q1000" s="60">
        <v>14319.483000000002</v>
      </c>
    </row>
    <row r="1001" spans="1:17" x14ac:dyDescent="0.3">
      <c r="A1001" t="s">
        <v>1944</v>
      </c>
      <c r="B1001" t="s">
        <v>36</v>
      </c>
      <c r="C1001" t="s">
        <v>867</v>
      </c>
      <c r="D1001" t="s">
        <v>868</v>
      </c>
      <c r="E1001" t="s">
        <v>55</v>
      </c>
      <c r="F1001" t="s">
        <v>54</v>
      </c>
      <c r="G1001" s="60">
        <v>15535.28</v>
      </c>
      <c r="H1001" s="60">
        <v>15502.404999999999</v>
      </c>
      <c r="I1001" s="60">
        <v>15460.867999999999</v>
      </c>
      <c r="J1001" s="60">
        <v>15484.041000000003</v>
      </c>
      <c r="K1001" s="60">
        <v>15415.580000000004</v>
      </c>
      <c r="L1001" s="60">
        <v>15395.928000000002</v>
      </c>
      <c r="M1001" s="60">
        <v>15398.195000000002</v>
      </c>
      <c r="N1001" s="60">
        <v>15393.947000000002</v>
      </c>
      <c r="O1001" s="60">
        <v>15377.728000000003</v>
      </c>
      <c r="P1001" s="60">
        <v>15333.460000000001</v>
      </c>
      <c r="Q1001" s="60">
        <v>15289.224000000002</v>
      </c>
    </row>
    <row r="1002" spans="1:17" x14ac:dyDescent="0.3">
      <c r="A1002" t="s">
        <v>1945</v>
      </c>
      <c r="B1002" t="s">
        <v>123</v>
      </c>
      <c r="C1002" t="s">
        <v>869</v>
      </c>
      <c r="D1002" t="s">
        <v>870</v>
      </c>
      <c r="E1002" t="s">
        <v>126</v>
      </c>
      <c r="F1002" t="s">
        <v>53</v>
      </c>
      <c r="G1002" s="60">
        <v>9445.6550000000025</v>
      </c>
      <c r="H1002" s="60">
        <v>9310.9389999999985</v>
      </c>
      <c r="I1002" s="60">
        <v>9172.3629999999994</v>
      </c>
      <c r="J1002" s="60">
        <v>9126.0939999999991</v>
      </c>
      <c r="K1002" s="60">
        <v>9130.2049999999981</v>
      </c>
      <c r="L1002" s="60">
        <v>9127.0579999999991</v>
      </c>
      <c r="M1002" s="60">
        <v>9141.5650000000005</v>
      </c>
      <c r="N1002" s="60">
        <v>9182.505000000001</v>
      </c>
      <c r="O1002" s="60">
        <v>9172.2369999999992</v>
      </c>
      <c r="P1002" s="60">
        <v>9128.9979999999996</v>
      </c>
      <c r="Q1002" s="60">
        <v>9126.5609999999997</v>
      </c>
    </row>
    <row r="1003" spans="1:17" x14ac:dyDescent="0.3">
      <c r="A1003" t="s">
        <v>1946</v>
      </c>
      <c r="B1003" t="s">
        <v>124</v>
      </c>
      <c r="C1003" t="s">
        <v>869</v>
      </c>
      <c r="D1003" t="s">
        <v>870</v>
      </c>
      <c r="E1003" t="s">
        <v>126</v>
      </c>
      <c r="F1003" t="s">
        <v>54</v>
      </c>
      <c r="G1003" s="60">
        <v>9082.0850000000028</v>
      </c>
      <c r="H1003" s="60">
        <v>8929.4289999999983</v>
      </c>
      <c r="I1003" s="60">
        <v>8879.8649999999998</v>
      </c>
      <c r="J1003" s="60">
        <v>8900.4279999999999</v>
      </c>
      <c r="K1003" s="60">
        <v>8845.4410000000007</v>
      </c>
      <c r="L1003" s="60">
        <v>8825.4490000000005</v>
      </c>
      <c r="M1003" s="60">
        <v>8817.4470000000019</v>
      </c>
      <c r="N1003" s="60">
        <v>8820.7289999999994</v>
      </c>
      <c r="O1003" s="60">
        <v>8770.0480000000007</v>
      </c>
      <c r="P1003" s="60">
        <v>8751.402</v>
      </c>
      <c r="Q1003" s="60">
        <v>8753.5709999999999</v>
      </c>
    </row>
    <row r="1004" spans="1:17" x14ac:dyDescent="0.3">
      <c r="A1004" t="s">
        <v>1947</v>
      </c>
      <c r="B1004" t="s">
        <v>35</v>
      </c>
      <c r="C1004" t="s">
        <v>869</v>
      </c>
      <c r="D1004" t="s">
        <v>870</v>
      </c>
      <c r="E1004" t="s">
        <v>55</v>
      </c>
      <c r="F1004" t="s">
        <v>53</v>
      </c>
      <c r="G1004" s="60">
        <v>17435.354000000003</v>
      </c>
      <c r="H1004" s="60">
        <v>17289.7</v>
      </c>
      <c r="I1004" s="60">
        <v>17267.853999999999</v>
      </c>
      <c r="J1004" s="60">
        <v>17200.918000000001</v>
      </c>
      <c r="K1004" s="60">
        <v>17121.879999999997</v>
      </c>
      <c r="L1004" s="60">
        <v>17067.328999999998</v>
      </c>
      <c r="M1004" s="60">
        <v>17048.794999999998</v>
      </c>
      <c r="N1004" s="60">
        <v>17005.793000000001</v>
      </c>
      <c r="O1004" s="60">
        <v>16952.151000000002</v>
      </c>
      <c r="P1004" s="60">
        <v>16936.713999999996</v>
      </c>
      <c r="Q1004" s="60">
        <v>16926.852000000003</v>
      </c>
    </row>
    <row r="1005" spans="1:17" x14ac:dyDescent="0.3">
      <c r="A1005" t="s">
        <v>1948</v>
      </c>
      <c r="B1005" t="s">
        <v>36</v>
      </c>
      <c r="C1005" t="s">
        <v>869</v>
      </c>
      <c r="D1005" t="s">
        <v>870</v>
      </c>
      <c r="E1005" t="s">
        <v>55</v>
      </c>
      <c r="F1005" t="s">
        <v>54</v>
      </c>
      <c r="G1005" s="60">
        <v>18570.256000000001</v>
      </c>
      <c r="H1005" s="60">
        <v>18513.708999999999</v>
      </c>
      <c r="I1005" s="60">
        <v>18431.956000000002</v>
      </c>
      <c r="J1005" s="60">
        <v>18415.853000000003</v>
      </c>
      <c r="K1005" s="60">
        <v>18385.802000000007</v>
      </c>
      <c r="L1005" s="60">
        <v>18349.065999999999</v>
      </c>
      <c r="M1005" s="60">
        <v>18335.219999999998</v>
      </c>
      <c r="N1005" s="60">
        <v>18300.266</v>
      </c>
      <c r="O1005" s="60">
        <v>18283.097000000002</v>
      </c>
      <c r="P1005" s="60">
        <v>18246.807999999997</v>
      </c>
      <c r="Q1005" s="60">
        <v>18277.931</v>
      </c>
    </row>
    <row r="1006" spans="1:17" x14ac:dyDescent="0.3">
      <c r="A1006" t="s">
        <v>1949</v>
      </c>
      <c r="B1006" t="s">
        <v>123</v>
      </c>
      <c r="C1006" t="s">
        <v>871</v>
      </c>
      <c r="D1006" t="s">
        <v>872</v>
      </c>
      <c r="E1006" t="s">
        <v>126</v>
      </c>
      <c r="F1006" t="s">
        <v>53</v>
      </c>
      <c r="G1006" s="60">
        <v>10881.860999999999</v>
      </c>
      <c r="H1006" s="60">
        <v>10941.841</v>
      </c>
      <c r="I1006" s="60">
        <v>10929.257</v>
      </c>
      <c r="J1006" s="60">
        <v>10949.155000000001</v>
      </c>
      <c r="K1006" s="60">
        <v>10998.718000000001</v>
      </c>
      <c r="L1006" s="60">
        <v>11070.046</v>
      </c>
      <c r="M1006" s="60">
        <v>11154.983</v>
      </c>
      <c r="N1006" s="60">
        <v>11204.781000000001</v>
      </c>
      <c r="O1006" s="60">
        <v>11224.701999999999</v>
      </c>
      <c r="P1006" s="60">
        <v>11314.172</v>
      </c>
      <c r="Q1006" s="60">
        <v>11437.895999999999</v>
      </c>
    </row>
    <row r="1007" spans="1:17" x14ac:dyDescent="0.3">
      <c r="A1007" t="s">
        <v>1950</v>
      </c>
      <c r="B1007" t="s">
        <v>124</v>
      </c>
      <c r="C1007" t="s">
        <v>871</v>
      </c>
      <c r="D1007" t="s">
        <v>872</v>
      </c>
      <c r="E1007" t="s">
        <v>126</v>
      </c>
      <c r="F1007" t="s">
        <v>54</v>
      </c>
      <c r="G1007" s="60">
        <v>9206.0239999999976</v>
      </c>
      <c r="H1007" s="60">
        <v>9226.384</v>
      </c>
      <c r="I1007" s="60">
        <v>9201.3129999999983</v>
      </c>
      <c r="J1007" s="60">
        <v>9144.2989999999991</v>
      </c>
      <c r="K1007" s="60">
        <v>9076.0670000000009</v>
      </c>
      <c r="L1007" s="60">
        <v>9045.7330000000002</v>
      </c>
      <c r="M1007" s="60">
        <v>9030.8610000000008</v>
      </c>
      <c r="N1007" s="60">
        <v>9029.9829999999984</v>
      </c>
      <c r="O1007" s="60">
        <v>9081.1990000000005</v>
      </c>
      <c r="P1007" s="60">
        <v>9083.5739999999987</v>
      </c>
      <c r="Q1007" s="60">
        <v>9178.848</v>
      </c>
    </row>
    <row r="1008" spans="1:17" x14ac:dyDescent="0.3">
      <c r="A1008" t="s">
        <v>1951</v>
      </c>
      <c r="B1008" t="s">
        <v>35</v>
      </c>
      <c r="C1008" t="s">
        <v>871</v>
      </c>
      <c r="D1008" t="s">
        <v>872</v>
      </c>
      <c r="E1008" t="s">
        <v>55</v>
      </c>
      <c r="F1008" t="s">
        <v>53</v>
      </c>
      <c r="G1008" s="60">
        <v>10559.713</v>
      </c>
      <c r="H1008" s="60">
        <v>10603.454000000002</v>
      </c>
      <c r="I1008" s="60">
        <v>10710.691000000001</v>
      </c>
      <c r="J1008" s="60">
        <v>10833.106000000002</v>
      </c>
      <c r="K1008" s="60">
        <v>10958.183000000001</v>
      </c>
      <c r="L1008" s="60">
        <v>11036.356</v>
      </c>
      <c r="M1008" s="60">
        <v>11118.948</v>
      </c>
      <c r="N1008" s="60">
        <v>11227.032000000003</v>
      </c>
      <c r="O1008" s="60">
        <v>11348.085000000001</v>
      </c>
      <c r="P1008" s="60">
        <v>11393.270999999999</v>
      </c>
      <c r="Q1008" s="60">
        <v>11424.703</v>
      </c>
    </row>
    <row r="1009" spans="1:17" x14ac:dyDescent="0.3">
      <c r="A1009" t="s">
        <v>1952</v>
      </c>
      <c r="B1009" t="s">
        <v>36</v>
      </c>
      <c r="C1009" t="s">
        <v>871</v>
      </c>
      <c r="D1009" t="s">
        <v>872</v>
      </c>
      <c r="E1009" t="s">
        <v>55</v>
      </c>
      <c r="F1009" t="s">
        <v>54</v>
      </c>
      <c r="G1009" s="60">
        <v>11090.686</v>
      </c>
      <c r="H1009" s="60">
        <v>11218.295</v>
      </c>
      <c r="I1009" s="60">
        <v>11413.325000000003</v>
      </c>
      <c r="J1009" s="60">
        <v>11676.777000000002</v>
      </c>
      <c r="K1009" s="60">
        <v>11899.087</v>
      </c>
      <c r="L1009" s="60">
        <v>12060.443000000003</v>
      </c>
      <c r="M1009" s="60">
        <v>12248.001</v>
      </c>
      <c r="N1009" s="60">
        <v>12426.034000000001</v>
      </c>
      <c r="O1009" s="60">
        <v>12555.226000000002</v>
      </c>
      <c r="P1009" s="60">
        <v>12728.803</v>
      </c>
      <c r="Q1009" s="60">
        <v>12838.974999999999</v>
      </c>
    </row>
    <row r="1010" spans="1:17" x14ac:dyDescent="0.3">
      <c r="A1010" t="s">
        <v>1953</v>
      </c>
      <c r="B1010" t="s">
        <v>123</v>
      </c>
      <c r="C1010" t="s">
        <v>873</v>
      </c>
      <c r="D1010" t="s">
        <v>874</v>
      </c>
      <c r="E1010" t="s">
        <v>126</v>
      </c>
      <c r="F1010" t="s">
        <v>53</v>
      </c>
      <c r="G1010" s="60">
        <v>21077.672000000002</v>
      </c>
      <c r="H1010" s="60">
        <v>21002.091999999997</v>
      </c>
      <c r="I1010" s="60">
        <v>20857.988000000005</v>
      </c>
      <c r="J1010" s="60">
        <v>20820.510999999995</v>
      </c>
      <c r="K1010" s="60">
        <v>20818.711000000003</v>
      </c>
      <c r="L1010" s="60">
        <v>20858.587</v>
      </c>
      <c r="M1010" s="60">
        <v>20854.402000000002</v>
      </c>
      <c r="N1010" s="60">
        <v>20905.405999999999</v>
      </c>
      <c r="O1010" s="60">
        <v>20949.329000000005</v>
      </c>
      <c r="P1010" s="60">
        <v>21003.958000000002</v>
      </c>
      <c r="Q1010" s="60">
        <v>21130.907999999999</v>
      </c>
    </row>
    <row r="1011" spans="1:17" x14ac:dyDescent="0.3">
      <c r="A1011" t="s">
        <v>1954</v>
      </c>
      <c r="B1011" t="s">
        <v>124</v>
      </c>
      <c r="C1011" t="s">
        <v>873</v>
      </c>
      <c r="D1011" t="s">
        <v>874</v>
      </c>
      <c r="E1011" t="s">
        <v>126</v>
      </c>
      <c r="F1011" t="s">
        <v>54</v>
      </c>
      <c r="G1011" s="60">
        <v>20259.458999999999</v>
      </c>
      <c r="H1011" s="60">
        <v>20056.732999999997</v>
      </c>
      <c r="I1011" s="60">
        <v>19877.294000000002</v>
      </c>
      <c r="J1011" s="60">
        <v>19712.413</v>
      </c>
      <c r="K1011" s="60">
        <v>19675.108</v>
      </c>
      <c r="L1011" s="60">
        <v>19713.039999999997</v>
      </c>
      <c r="M1011" s="60">
        <v>19667.055</v>
      </c>
      <c r="N1011" s="60">
        <v>19681.420000000002</v>
      </c>
      <c r="O1011" s="60">
        <v>19576.310000000001</v>
      </c>
      <c r="P1011" s="60">
        <v>19627.398999999998</v>
      </c>
      <c r="Q1011" s="60">
        <v>19602.008999999998</v>
      </c>
    </row>
    <row r="1012" spans="1:17" x14ac:dyDescent="0.3">
      <c r="A1012" t="s">
        <v>1955</v>
      </c>
      <c r="B1012" t="s">
        <v>35</v>
      </c>
      <c r="C1012" t="s">
        <v>873</v>
      </c>
      <c r="D1012" t="s">
        <v>874</v>
      </c>
      <c r="E1012" t="s">
        <v>55</v>
      </c>
      <c r="F1012" t="s">
        <v>53</v>
      </c>
      <c r="G1012" s="60">
        <v>24889.200000000004</v>
      </c>
      <c r="H1012" s="60">
        <v>24979.135000000002</v>
      </c>
      <c r="I1012" s="60">
        <v>25148.692999999999</v>
      </c>
      <c r="J1012" s="60">
        <v>25320.579999999998</v>
      </c>
      <c r="K1012" s="60">
        <v>25431.489000000001</v>
      </c>
      <c r="L1012" s="60">
        <v>25474.137999999995</v>
      </c>
      <c r="M1012" s="60">
        <v>25604.171000000006</v>
      </c>
      <c r="N1012" s="60">
        <v>25662.675999999999</v>
      </c>
      <c r="O1012" s="60">
        <v>25714.291999999998</v>
      </c>
      <c r="P1012" s="60">
        <v>25736.769000000004</v>
      </c>
      <c r="Q1012" s="60">
        <v>25695.096000000005</v>
      </c>
    </row>
    <row r="1013" spans="1:17" x14ac:dyDescent="0.3">
      <c r="A1013" t="s">
        <v>1956</v>
      </c>
      <c r="B1013" t="s">
        <v>36</v>
      </c>
      <c r="C1013" t="s">
        <v>873</v>
      </c>
      <c r="D1013" t="s">
        <v>874</v>
      </c>
      <c r="E1013" t="s">
        <v>55</v>
      </c>
      <c r="F1013" t="s">
        <v>54</v>
      </c>
      <c r="G1013" s="60">
        <v>25058.053999999996</v>
      </c>
      <c r="H1013" s="60">
        <v>25261.035000000003</v>
      </c>
      <c r="I1013" s="60">
        <v>25399.867999999995</v>
      </c>
      <c r="J1013" s="60">
        <v>25630.604999999996</v>
      </c>
      <c r="K1013" s="60">
        <v>25713.724000000002</v>
      </c>
      <c r="L1013" s="60">
        <v>25752.987000000005</v>
      </c>
      <c r="M1013" s="60">
        <v>25844.673999999995</v>
      </c>
      <c r="N1013" s="60">
        <v>25966.633000000002</v>
      </c>
      <c r="O1013" s="60">
        <v>26090.626</v>
      </c>
      <c r="P1013" s="60">
        <v>26149.618999999999</v>
      </c>
      <c r="Q1013" s="60">
        <v>26225.233999999997</v>
      </c>
    </row>
    <row r="1014" spans="1:17" x14ac:dyDescent="0.3">
      <c r="A1014" t="s">
        <v>1957</v>
      </c>
      <c r="B1014" t="s">
        <v>123</v>
      </c>
      <c r="C1014" t="s">
        <v>875</v>
      </c>
      <c r="D1014" t="s">
        <v>876</v>
      </c>
      <c r="E1014" t="s">
        <v>126</v>
      </c>
      <c r="F1014" t="s">
        <v>53</v>
      </c>
      <c r="G1014" s="60">
        <v>11386.505999999998</v>
      </c>
      <c r="H1014" s="60">
        <v>11349.275999999998</v>
      </c>
      <c r="I1014" s="60">
        <v>11299.493999999999</v>
      </c>
      <c r="J1014" s="60">
        <v>11318.764000000001</v>
      </c>
      <c r="K1014" s="60">
        <v>11280.402999999998</v>
      </c>
      <c r="L1014" s="60">
        <v>11335.594000000001</v>
      </c>
      <c r="M1014" s="60">
        <v>11358.267000000002</v>
      </c>
      <c r="N1014" s="60">
        <v>11380.931</v>
      </c>
      <c r="O1014" s="60">
        <v>11358.596999999996</v>
      </c>
      <c r="P1014" s="60">
        <v>11369.163999999999</v>
      </c>
      <c r="Q1014" s="60">
        <v>11396.911</v>
      </c>
    </row>
    <row r="1015" spans="1:17" x14ac:dyDescent="0.3">
      <c r="A1015" t="s">
        <v>1958</v>
      </c>
      <c r="B1015" t="s">
        <v>124</v>
      </c>
      <c r="C1015" t="s">
        <v>875</v>
      </c>
      <c r="D1015" t="s">
        <v>876</v>
      </c>
      <c r="E1015" t="s">
        <v>126</v>
      </c>
      <c r="F1015" t="s">
        <v>54</v>
      </c>
      <c r="G1015" s="60">
        <v>10748.557000000001</v>
      </c>
      <c r="H1015" s="60">
        <v>10663.279000000004</v>
      </c>
      <c r="I1015" s="60">
        <v>10592.207999999999</v>
      </c>
      <c r="J1015" s="60">
        <v>10550.215</v>
      </c>
      <c r="K1015" s="60">
        <v>10590.146000000001</v>
      </c>
      <c r="L1015" s="60">
        <v>10652.746999999998</v>
      </c>
      <c r="M1015" s="60">
        <v>10669.795</v>
      </c>
      <c r="N1015" s="60">
        <v>10673.582999999999</v>
      </c>
      <c r="O1015" s="60">
        <v>10725.064999999999</v>
      </c>
      <c r="P1015" s="60">
        <v>10691.727000000001</v>
      </c>
      <c r="Q1015" s="60">
        <v>10650.556</v>
      </c>
    </row>
    <row r="1016" spans="1:17" x14ac:dyDescent="0.3">
      <c r="A1016" t="s">
        <v>1959</v>
      </c>
      <c r="B1016" t="s">
        <v>35</v>
      </c>
      <c r="C1016" t="s">
        <v>875</v>
      </c>
      <c r="D1016" t="s">
        <v>876</v>
      </c>
      <c r="E1016" t="s">
        <v>55</v>
      </c>
      <c r="F1016" t="s">
        <v>53</v>
      </c>
      <c r="G1016" s="60">
        <v>19901.179000000004</v>
      </c>
      <c r="H1016" s="60">
        <v>19929.012000000002</v>
      </c>
      <c r="I1016" s="60">
        <v>19949.951999999997</v>
      </c>
      <c r="J1016" s="60">
        <v>19946.462000000003</v>
      </c>
      <c r="K1016" s="60">
        <v>20005.452000000001</v>
      </c>
      <c r="L1016" s="60">
        <v>19957.237999999998</v>
      </c>
      <c r="M1016" s="60">
        <v>20030.222999999998</v>
      </c>
      <c r="N1016" s="60">
        <v>20087.084999999999</v>
      </c>
      <c r="O1016" s="60">
        <v>20105.697000000004</v>
      </c>
      <c r="P1016" s="60">
        <v>20122.964000000004</v>
      </c>
      <c r="Q1016" s="60">
        <v>20136.785</v>
      </c>
    </row>
    <row r="1017" spans="1:17" x14ac:dyDescent="0.3">
      <c r="A1017" t="s">
        <v>1960</v>
      </c>
      <c r="B1017" t="s">
        <v>36</v>
      </c>
      <c r="C1017" t="s">
        <v>875</v>
      </c>
      <c r="D1017" t="s">
        <v>876</v>
      </c>
      <c r="E1017" t="s">
        <v>55</v>
      </c>
      <c r="F1017" t="s">
        <v>54</v>
      </c>
      <c r="G1017" s="60">
        <v>20729.726000000002</v>
      </c>
      <c r="H1017" s="60">
        <v>20723.468999999997</v>
      </c>
      <c r="I1017" s="60">
        <v>20749.019000000004</v>
      </c>
      <c r="J1017" s="60">
        <v>20765.270999999997</v>
      </c>
      <c r="K1017" s="60">
        <v>20799.669999999995</v>
      </c>
      <c r="L1017" s="60">
        <v>20771.571</v>
      </c>
      <c r="M1017" s="60">
        <v>20806.556</v>
      </c>
      <c r="N1017" s="60">
        <v>20864.957000000002</v>
      </c>
      <c r="O1017" s="60">
        <v>20863.247000000003</v>
      </c>
      <c r="P1017" s="60">
        <v>20862.258000000002</v>
      </c>
      <c r="Q1017" s="60">
        <v>20892.988000000005</v>
      </c>
    </row>
    <row r="1018" spans="1:17" x14ac:dyDescent="0.3">
      <c r="A1018" t="s">
        <v>1961</v>
      </c>
      <c r="B1018" t="s">
        <v>123</v>
      </c>
      <c r="C1018" t="s">
        <v>877</v>
      </c>
      <c r="D1018" t="s">
        <v>878</v>
      </c>
      <c r="E1018" t="s">
        <v>126</v>
      </c>
      <c r="F1018" t="s">
        <v>53</v>
      </c>
      <c r="G1018" s="60">
        <v>15658.777</v>
      </c>
      <c r="H1018" s="60">
        <v>15521.223000000002</v>
      </c>
      <c r="I1018" s="60">
        <v>15400.911</v>
      </c>
      <c r="J1018" s="60">
        <v>15258.001999999999</v>
      </c>
      <c r="K1018" s="60">
        <v>15209.611000000003</v>
      </c>
      <c r="L1018" s="60">
        <v>15189.752999999997</v>
      </c>
      <c r="M1018" s="60">
        <v>15173.277000000002</v>
      </c>
      <c r="N1018" s="60">
        <v>15128.158999999996</v>
      </c>
      <c r="O1018" s="60">
        <v>15109.050999999999</v>
      </c>
      <c r="P1018" s="60">
        <v>15106.046</v>
      </c>
      <c r="Q1018" s="60">
        <v>15117.800999999999</v>
      </c>
    </row>
    <row r="1019" spans="1:17" x14ac:dyDescent="0.3">
      <c r="A1019" t="s">
        <v>1962</v>
      </c>
      <c r="B1019" t="s">
        <v>124</v>
      </c>
      <c r="C1019" t="s">
        <v>877</v>
      </c>
      <c r="D1019" t="s">
        <v>878</v>
      </c>
      <c r="E1019" t="s">
        <v>126</v>
      </c>
      <c r="F1019" t="s">
        <v>54</v>
      </c>
      <c r="G1019" s="60">
        <v>13337.902</v>
      </c>
      <c r="H1019" s="60">
        <v>13225.373000000001</v>
      </c>
      <c r="I1019" s="60">
        <v>13189.606</v>
      </c>
      <c r="J1019" s="60">
        <v>13128.767000000002</v>
      </c>
      <c r="K1019" s="60">
        <v>13129.321999999998</v>
      </c>
      <c r="L1019" s="60">
        <v>13129.322999999999</v>
      </c>
      <c r="M1019" s="60">
        <v>13121.564999999999</v>
      </c>
      <c r="N1019" s="60">
        <v>13148.873999999996</v>
      </c>
      <c r="O1019" s="60">
        <v>13169.742</v>
      </c>
      <c r="P1019" s="60">
        <v>13135.374</v>
      </c>
      <c r="Q1019" s="60">
        <v>13128.014000000001</v>
      </c>
    </row>
    <row r="1020" spans="1:17" x14ac:dyDescent="0.3">
      <c r="A1020" t="s">
        <v>1963</v>
      </c>
      <c r="B1020" t="s">
        <v>35</v>
      </c>
      <c r="C1020" t="s">
        <v>877</v>
      </c>
      <c r="D1020" t="s">
        <v>878</v>
      </c>
      <c r="E1020" t="s">
        <v>55</v>
      </c>
      <c r="F1020" t="s">
        <v>53</v>
      </c>
      <c r="G1020" s="60">
        <v>21222.736000000001</v>
      </c>
      <c r="H1020" s="60">
        <v>21225.186000000002</v>
      </c>
      <c r="I1020" s="60">
        <v>21256.23</v>
      </c>
      <c r="J1020" s="60">
        <v>21336.260000000002</v>
      </c>
      <c r="K1020" s="60">
        <v>21320.599000000002</v>
      </c>
      <c r="L1020" s="60">
        <v>21348.286000000004</v>
      </c>
      <c r="M1020" s="60">
        <v>21442.196</v>
      </c>
      <c r="N1020" s="60">
        <v>21547.831999999999</v>
      </c>
      <c r="O1020" s="60">
        <v>21568.829999999998</v>
      </c>
      <c r="P1020" s="60">
        <v>21588.418000000005</v>
      </c>
      <c r="Q1020" s="60">
        <v>21648.573000000004</v>
      </c>
    </row>
    <row r="1021" spans="1:17" x14ac:dyDescent="0.3">
      <c r="A1021" t="s">
        <v>1964</v>
      </c>
      <c r="B1021" t="s">
        <v>36</v>
      </c>
      <c r="C1021" t="s">
        <v>877</v>
      </c>
      <c r="D1021" t="s">
        <v>878</v>
      </c>
      <c r="E1021" t="s">
        <v>55</v>
      </c>
      <c r="F1021" t="s">
        <v>54</v>
      </c>
      <c r="G1021" s="60">
        <v>21585.255999999998</v>
      </c>
      <c r="H1021" s="60">
        <v>21614.664000000004</v>
      </c>
      <c r="I1021" s="60">
        <v>21624.16</v>
      </c>
      <c r="J1021" s="60">
        <v>21717.429</v>
      </c>
      <c r="K1021" s="60">
        <v>21715.368000000002</v>
      </c>
      <c r="L1021" s="60">
        <v>21720.453000000005</v>
      </c>
      <c r="M1021" s="60">
        <v>21786.93</v>
      </c>
      <c r="N1021" s="60">
        <v>21840.660000000003</v>
      </c>
      <c r="O1021" s="60">
        <v>21920.7</v>
      </c>
      <c r="P1021" s="60">
        <v>21956.655999999995</v>
      </c>
      <c r="Q1021" s="60">
        <v>21964.476000000002</v>
      </c>
    </row>
    <row r="1022" spans="1:17" x14ac:dyDescent="0.3">
      <c r="A1022" t="s">
        <v>1965</v>
      </c>
      <c r="B1022" t="s">
        <v>123</v>
      </c>
      <c r="C1022" t="s">
        <v>879</v>
      </c>
      <c r="D1022" t="s">
        <v>880</v>
      </c>
      <c r="E1022" t="s">
        <v>126</v>
      </c>
      <c r="F1022" t="s">
        <v>53</v>
      </c>
      <c r="G1022" s="60">
        <v>12869.317000000003</v>
      </c>
      <c r="H1022" s="60">
        <v>12644.831999999999</v>
      </c>
      <c r="I1022" s="60">
        <v>12543.800000000001</v>
      </c>
      <c r="J1022" s="60">
        <v>12400.314000000002</v>
      </c>
      <c r="K1022" s="60">
        <v>12326.524000000001</v>
      </c>
      <c r="L1022" s="60">
        <v>12341.685000000001</v>
      </c>
      <c r="M1022" s="60">
        <v>12371.097</v>
      </c>
      <c r="N1022" s="60">
        <v>12395.330999999998</v>
      </c>
      <c r="O1022" s="60">
        <v>12422.783999999998</v>
      </c>
      <c r="P1022" s="60">
        <v>12405.870999999999</v>
      </c>
      <c r="Q1022" s="60">
        <v>12450.500000000002</v>
      </c>
    </row>
    <row r="1023" spans="1:17" x14ac:dyDescent="0.3">
      <c r="A1023" t="s">
        <v>1966</v>
      </c>
      <c r="B1023" t="s">
        <v>124</v>
      </c>
      <c r="C1023" t="s">
        <v>879</v>
      </c>
      <c r="D1023" t="s">
        <v>880</v>
      </c>
      <c r="E1023" t="s">
        <v>126</v>
      </c>
      <c r="F1023" t="s">
        <v>54</v>
      </c>
      <c r="G1023" s="60">
        <v>12180.596</v>
      </c>
      <c r="H1023" s="60">
        <v>11894.035</v>
      </c>
      <c r="I1023" s="60">
        <v>11698.134</v>
      </c>
      <c r="J1023" s="60">
        <v>11634.48</v>
      </c>
      <c r="K1023" s="60">
        <v>11614.497000000001</v>
      </c>
      <c r="L1023" s="60">
        <v>11593.279999999999</v>
      </c>
      <c r="M1023" s="60">
        <v>11597.929999999998</v>
      </c>
      <c r="N1023" s="60">
        <v>11591.936</v>
      </c>
      <c r="O1023" s="60">
        <v>11517.940000000002</v>
      </c>
      <c r="P1023" s="60">
        <v>11480.864</v>
      </c>
      <c r="Q1023" s="60">
        <v>11408.55</v>
      </c>
    </row>
    <row r="1024" spans="1:17" x14ac:dyDescent="0.3">
      <c r="A1024" t="s">
        <v>1967</v>
      </c>
      <c r="B1024" t="s">
        <v>35</v>
      </c>
      <c r="C1024" t="s">
        <v>879</v>
      </c>
      <c r="D1024" t="s">
        <v>880</v>
      </c>
      <c r="E1024" t="s">
        <v>55</v>
      </c>
      <c r="F1024" t="s">
        <v>53</v>
      </c>
      <c r="G1024" s="60">
        <v>24542.588</v>
      </c>
      <c r="H1024" s="60">
        <v>24409.191999999999</v>
      </c>
      <c r="I1024" s="60">
        <v>24244.364000000001</v>
      </c>
      <c r="J1024" s="60">
        <v>24176.589000000004</v>
      </c>
      <c r="K1024" s="60">
        <v>24045.471999999998</v>
      </c>
      <c r="L1024" s="60">
        <v>23914.338</v>
      </c>
      <c r="M1024" s="60">
        <v>23813.76500000001</v>
      </c>
      <c r="N1024" s="60">
        <v>23747.941999999999</v>
      </c>
      <c r="O1024" s="60">
        <v>23609.512999999999</v>
      </c>
      <c r="P1024" s="60">
        <v>23461.867000000002</v>
      </c>
      <c r="Q1024" s="60">
        <v>23326.455000000002</v>
      </c>
    </row>
    <row r="1025" spans="1:17" x14ac:dyDescent="0.3">
      <c r="A1025" t="s">
        <v>1968</v>
      </c>
      <c r="B1025" t="s">
        <v>36</v>
      </c>
      <c r="C1025" t="s">
        <v>879</v>
      </c>
      <c r="D1025" t="s">
        <v>880</v>
      </c>
      <c r="E1025" t="s">
        <v>55</v>
      </c>
      <c r="F1025" t="s">
        <v>54</v>
      </c>
      <c r="G1025" s="60">
        <v>25858.818999999992</v>
      </c>
      <c r="H1025" s="60">
        <v>25761.141</v>
      </c>
      <c r="I1025" s="60">
        <v>25678.263999999992</v>
      </c>
      <c r="J1025" s="60">
        <v>25526.182999999997</v>
      </c>
      <c r="K1025" s="60">
        <v>25468.232</v>
      </c>
      <c r="L1025" s="60">
        <v>25398.706999999995</v>
      </c>
      <c r="M1025" s="60">
        <v>25351.165999999997</v>
      </c>
      <c r="N1025" s="60">
        <v>25267.392</v>
      </c>
      <c r="O1025" s="60">
        <v>25196.189000000006</v>
      </c>
      <c r="P1025" s="60">
        <v>25119.433000000001</v>
      </c>
      <c r="Q1025" s="60">
        <v>25050.295000000002</v>
      </c>
    </row>
    <row r="1026" spans="1:17" x14ac:dyDescent="0.3">
      <c r="A1026" t="s">
        <v>1969</v>
      </c>
      <c r="B1026" t="s">
        <v>123</v>
      </c>
      <c r="C1026" t="s">
        <v>881</v>
      </c>
      <c r="D1026" t="s">
        <v>882</v>
      </c>
      <c r="E1026" t="s">
        <v>126</v>
      </c>
      <c r="F1026" t="s">
        <v>53</v>
      </c>
      <c r="G1026" s="60">
        <v>13103.665000000003</v>
      </c>
      <c r="H1026" s="60">
        <v>13032.967000000001</v>
      </c>
      <c r="I1026" s="60">
        <v>12965.643</v>
      </c>
      <c r="J1026" s="60">
        <v>12961.675999999999</v>
      </c>
      <c r="K1026" s="60">
        <v>12932.671999999999</v>
      </c>
      <c r="L1026" s="60">
        <v>12917.28</v>
      </c>
      <c r="M1026" s="60">
        <v>12913.302</v>
      </c>
      <c r="N1026" s="60">
        <v>12962.322</v>
      </c>
      <c r="O1026" s="60">
        <v>12993.088999999998</v>
      </c>
      <c r="P1026" s="60">
        <v>12978.713999999998</v>
      </c>
      <c r="Q1026" s="60">
        <v>13018.65</v>
      </c>
    </row>
    <row r="1027" spans="1:17" x14ac:dyDescent="0.3">
      <c r="A1027" t="s">
        <v>1970</v>
      </c>
      <c r="B1027" t="s">
        <v>124</v>
      </c>
      <c r="C1027" t="s">
        <v>881</v>
      </c>
      <c r="D1027" t="s">
        <v>882</v>
      </c>
      <c r="E1027" t="s">
        <v>126</v>
      </c>
      <c r="F1027" t="s">
        <v>54</v>
      </c>
      <c r="G1027" s="60">
        <v>13129.799999999997</v>
      </c>
      <c r="H1027" s="60">
        <v>13058.819000000001</v>
      </c>
      <c r="I1027" s="60">
        <v>12954.606</v>
      </c>
      <c r="J1027" s="60">
        <v>12917.062</v>
      </c>
      <c r="K1027" s="60">
        <v>12875.462000000003</v>
      </c>
      <c r="L1027" s="60">
        <v>12810.971</v>
      </c>
      <c r="M1027" s="60">
        <v>12799.168999999998</v>
      </c>
      <c r="N1027" s="60">
        <v>12772.313</v>
      </c>
      <c r="O1027" s="60">
        <v>12755.606000000002</v>
      </c>
      <c r="P1027" s="60">
        <v>12686.460000000001</v>
      </c>
      <c r="Q1027" s="60">
        <v>12647.509999999998</v>
      </c>
    </row>
    <row r="1028" spans="1:17" x14ac:dyDescent="0.3">
      <c r="A1028" t="s">
        <v>1971</v>
      </c>
      <c r="B1028" t="s">
        <v>35</v>
      </c>
      <c r="C1028" t="s">
        <v>881</v>
      </c>
      <c r="D1028" t="s">
        <v>882</v>
      </c>
      <c r="E1028" t="s">
        <v>55</v>
      </c>
      <c r="F1028" t="s">
        <v>53</v>
      </c>
      <c r="G1028" s="60">
        <v>21028.72600000001</v>
      </c>
      <c r="H1028" s="60">
        <v>20930.149000000001</v>
      </c>
      <c r="I1028" s="60">
        <v>20904.588</v>
      </c>
      <c r="J1028" s="60">
        <v>20852.523999999998</v>
      </c>
      <c r="K1028" s="60">
        <v>20788.551000000003</v>
      </c>
      <c r="L1028" s="60">
        <v>20733.754000000004</v>
      </c>
      <c r="M1028" s="60">
        <v>20786.976999999995</v>
      </c>
      <c r="N1028" s="60">
        <v>20796.396999999997</v>
      </c>
      <c r="O1028" s="60">
        <v>20794.027999999998</v>
      </c>
      <c r="P1028" s="60">
        <v>20798.882000000001</v>
      </c>
      <c r="Q1028" s="60">
        <v>20799.911000000004</v>
      </c>
    </row>
    <row r="1029" spans="1:17" x14ac:dyDescent="0.3">
      <c r="A1029" t="s">
        <v>1972</v>
      </c>
      <c r="B1029" t="s">
        <v>36</v>
      </c>
      <c r="C1029" t="s">
        <v>881</v>
      </c>
      <c r="D1029" t="s">
        <v>882</v>
      </c>
      <c r="E1029" t="s">
        <v>55</v>
      </c>
      <c r="F1029" t="s">
        <v>54</v>
      </c>
      <c r="G1029" s="60">
        <v>22452.859</v>
      </c>
      <c r="H1029" s="60">
        <v>22381.137000000006</v>
      </c>
      <c r="I1029" s="60">
        <v>22361.878999999997</v>
      </c>
      <c r="J1029" s="60">
        <v>22296.127999999997</v>
      </c>
      <c r="K1029" s="60">
        <v>22190.240000000002</v>
      </c>
      <c r="L1029" s="60">
        <v>22157.328999999998</v>
      </c>
      <c r="M1029" s="60">
        <v>22184.010999999999</v>
      </c>
      <c r="N1029" s="60">
        <v>22169.556999999997</v>
      </c>
      <c r="O1029" s="60">
        <v>22203.504000000004</v>
      </c>
      <c r="P1029" s="60">
        <v>22207.866999999998</v>
      </c>
      <c r="Q1029" s="60">
        <v>22226.700999999997</v>
      </c>
    </row>
    <row r="1030" spans="1:17" x14ac:dyDescent="0.3">
      <c r="A1030" t="s">
        <v>1973</v>
      </c>
      <c r="B1030" t="s">
        <v>123</v>
      </c>
      <c r="C1030" t="s">
        <v>883</v>
      </c>
      <c r="D1030" t="s">
        <v>884</v>
      </c>
      <c r="E1030" t="s">
        <v>126</v>
      </c>
      <c r="F1030" t="s">
        <v>53</v>
      </c>
      <c r="G1030" s="60">
        <v>13481.19</v>
      </c>
      <c r="H1030" s="60">
        <v>13425.338000000002</v>
      </c>
      <c r="I1030" s="60">
        <v>13351.403000000002</v>
      </c>
      <c r="J1030" s="60">
        <v>13264.396000000001</v>
      </c>
      <c r="K1030" s="60">
        <v>13294.352999999999</v>
      </c>
      <c r="L1030" s="60">
        <v>13407.378000000002</v>
      </c>
      <c r="M1030" s="60">
        <v>13486.244999999999</v>
      </c>
      <c r="N1030" s="60">
        <v>13623.531000000001</v>
      </c>
      <c r="O1030" s="60">
        <v>13773.923999999999</v>
      </c>
      <c r="P1030" s="60">
        <v>13892.856000000003</v>
      </c>
      <c r="Q1030" s="60">
        <v>14024.473999999998</v>
      </c>
    </row>
    <row r="1031" spans="1:17" x14ac:dyDescent="0.3">
      <c r="A1031" t="s">
        <v>1974</v>
      </c>
      <c r="B1031" t="s">
        <v>124</v>
      </c>
      <c r="C1031" t="s">
        <v>883</v>
      </c>
      <c r="D1031" t="s">
        <v>884</v>
      </c>
      <c r="E1031" t="s">
        <v>126</v>
      </c>
      <c r="F1031" t="s">
        <v>54</v>
      </c>
      <c r="G1031" s="60">
        <v>14224.703</v>
      </c>
      <c r="H1031" s="60">
        <v>14045.892999999998</v>
      </c>
      <c r="I1031" s="60">
        <v>13861.165000000001</v>
      </c>
      <c r="J1031" s="60">
        <v>13800.831</v>
      </c>
      <c r="K1031" s="60">
        <v>13734.650000000001</v>
      </c>
      <c r="L1031" s="60">
        <v>13706.895</v>
      </c>
      <c r="M1031" s="60">
        <v>13731.612999999998</v>
      </c>
      <c r="N1031" s="60">
        <v>13822.171</v>
      </c>
      <c r="O1031" s="60">
        <v>13830.316999999999</v>
      </c>
      <c r="P1031" s="60">
        <v>13885.039000000001</v>
      </c>
      <c r="Q1031" s="60">
        <v>14006.300999999999</v>
      </c>
    </row>
    <row r="1032" spans="1:17" x14ac:dyDescent="0.3">
      <c r="A1032" t="s">
        <v>1975</v>
      </c>
      <c r="B1032" t="s">
        <v>35</v>
      </c>
      <c r="C1032" t="s">
        <v>883</v>
      </c>
      <c r="D1032" t="s">
        <v>884</v>
      </c>
      <c r="E1032" t="s">
        <v>55</v>
      </c>
      <c r="F1032" t="s">
        <v>53</v>
      </c>
      <c r="G1032" s="60">
        <v>27462.796999999999</v>
      </c>
      <c r="H1032" s="60">
        <v>27590.328000000001</v>
      </c>
      <c r="I1032" s="60">
        <v>27698.946</v>
      </c>
      <c r="J1032" s="60">
        <v>27822.456999999999</v>
      </c>
      <c r="K1032" s="60">
        <v>27920.925000000003</v>
      </c>
      <c r="L1032" s="60">
        <v>28012.502000000011</v>
      </c>
      <c r="M1032" s="60">
        <v>28111.503000000001</v>
      </c>
      <c r="N1032" s="60">
        <v>28222.11</v>
      </c>
      <c r="O1032" s="60">
        <v>28303.413999999997</v>
      </c>
      <c r="P1032" s="60">
        <v>28409.964000000007</v>
      </c>
      <c r="Q1032" s="60">
        <v>28462.545999999998</v>
      </c>
    </row>
    <row r="1033" spans="1:17" x14ac:dyDescent="0.3">
      <c r="A1033" t="s">
        <v>1976</v>
      </c>
      <c r="B1033" t="s">
        <v>36</v>
      </c>
      <c r="C1033" t="s">
        <v>883</v>
      </c>
      <c r="D1033" t="s">
        <v>884</v>
      </c>
      <c r="E1033" t="s">
        <v>55</v>
      </c>
      <c r="F1033" t="s">
        <v>54</v>
      </c>
      <c r="G1033" s="60">
        <v>29217.362000000005</v>
      </c>
      <c r="H1033" s="60">
        <v>29461.713999999996</v>
      </c>
      <c r="I1033" s="60">
        <v>29735.708000000002</v>
      </c>
      <c r="J1033" s="60">
        <v>29994.974000000002</v>
      </c>
      <c r="K1033" s="60">
        <v>30216.237000000005</v>
      </c>
      <c r="L1033" s="60">
        <v>30460.548000000006</v>
      </c>
      <c r="M1033" s="60">
        <v>30673.538</v>
      </c>
      <c r="N1033" s="60">
        <v>30881.743000000002</v>
      </c>
      <c r="O1033" s="60">
        <v>31071.829999999998</v>
      </c>
      <c r="P1033" s="60">
        <v>31205.458000000002</v>
      </c>
      <c r="Q1033" s="60">
        <v>31303.552000000003</v>
      </c>
    </row>
    <row r="1034" spans="1:17" x14ac:dyDescent="0.3">
      <c r="A1034" t="s">
        <v>1977</v>
      </c>
      <c r="B1034" t="s">
        <v>123</v>
      </c>
      <c r="C1034" t="s">
        <v>885</v>
      </c>
      <c r="D1034" t="s">
        <v>886</v>
      </c>
      <c r="E1034" t="s">
        <v>126</v>
      </c>
      <c r="F1034" t="s">
        <v>53</v>
      </c>
      <c r="G1034" s="60">
        <v>9856.5310000000009</v>
      </c>
      <c r="H1034" s="60">
        <v>9862.4060000000009</v>
      </c>
      <c r="I1034" s="60">
        <v>9880.9920000000002</v>
      </c>
      <c r="J1034" s="60">
        <v>9937.3660000000018</v>
      </c>
      <c r="K1034" s="60">
        <v>10031.667000000001</v>
      </c>
      <c r="L1034" s="60">
        <v>10154.673999999999</v>
      </c>
      <c r="M1034" s="60">
        <v>10255.025</v>
      </c>
      <c r="N1034" s="60">
        <v>10358.815000000001</v>
      </c>
      <c r="O1034" s="60">
        <v>10482.132999999998</v>
      </c>
      <c r="P1034" s="60">
        <v>10585.910999999996</v>
      </c>
      <c r="Q1034" s="60">
        <v>10692.804</v>
      </c>
    </row>
    <row r="1035" spans="1:17" x14ac:dyDescent="0.3">
      <c r="A1035" t="s">
        <v>1978</v>
      </c>
      <c r="B1035" t="s">
        <v>124</v>
      </c>
      <c r="C1035" t="s">
        <v>885</v>
      </c>
      <c r="D1035" t="s">
        <v>886</v>
      </c>
      <c r="E1035" t="s">
        <v>126</v>
      </c>
      <c r="F1035" t="s">
        <v>54</v>
      </c>
      <c r="G1035" s="60">
        <v>10368.625000000004</v>
      </c>
      <c r="H1035" s="60">
        <v>10379.715</v>
      </c>
      <c r="I1035" s="60">
        <v>10440.49</v>
      </c>
      <c r="J1035" s="60">
        <v>10392.961999999998</v>
      </c>
      <c r="K1035" s="60">
        <v>10449.288000000002</v>
      </c>
      <c r="L1035" s="60">
        <v>10515.873</v>
      </c>
      <c r="M1035" s="60">
        <v>10544.605</v>
      </c>
      <c r="N1035" s="60">
        <v>10613.059999999998</v>
      </c>
      <c r="O1035" s="60">
        <v>10692.638999999999</v>
      </c>
      <c r="P1035" s="60">
        <v>10771.593999999999</v>
      </c>
      <c r="Q1035" s="60">
        <v>10858.873000000001</v>
      </c>
    </row>
    <row r="1036" spans="1:17" x14ac:dyDescent="0.3">
      <c r="A1036" t="s">
        <v>1979</v>
      </c>
      <c r="B1036" t="s">
        <v>35</v>
      </c>
      <c r="C1036" t="s">
        <v>885</v>
      </c>
      <c r="D1036" t="s">
        <v>886</v>
      </c>
      <c r="E1036" t="s">
        <v>55</v>
      </c>
      <c r="F1036" t="s">
        <v>53</v>
      </c>
      <c r="G1036" s="60">
        <v>15623.937000000002</v>
      </c>
      <c r="H1036" s="60">
        <v>15836.331000000002</v>
      </c>
      <c r="I1036" s="60">
        <v>16009.302000000003</v>
      </c>
      <c r="J1036" s="60">
        <v>16186</v>
      </c>
      <c r="K1036" s="60">
        <v>16349.605999999998</v>
      </c>
      <c r="L1036" s="60">
        <v>16565.479000000003</v>
      </c>
      <c r="M1036" s="60">
        <v>16780.652000000002</v>
      </c>
      <c r="N1036" s="60">
        <v>16941.532999999999</v>
      </c>
      <c r="O1036" s="60">
        <v>17115.955999999998</v>
      </c>
      <c r="P1036" s="60">
        <v>17266.712</v>
      </c>
      <c r="Q1036" s="60">
        <v>17432.694000000003</v>
      </c>
    </row>
    <row r="1037" spans="1:17" x14ac:dyDescent="0.3">
      <c r="A1037" t="s">
        <v>1980</v>
      </c>
      <c r="B1037" t="s">
        <v>36</v>
      </c>
      <c r="C1037" t="s">
        <v>885</v>
      </c>
      <c r="D1037" t="s">
        <v>886</v>
      </c>
      <c r="E1037" t="s">
        <v>55</v>
      </c>
      <c r="F1037" t="s">
        <v>54</v>
      </c>
      <c r="G1037" s="60">
        <v>16335.925000000003</v>
      </c>
      <c r="H1037" s="60">
        <v>16512.031000000003</v>
      </c>
      <c r="I1037" s="60">
        <v>16672.030000000002</v>
      </c>
      <c r="J1037" s="60">
        <v>16929.636999999999</v>
      </c>
      <c r="K1037" s="60">
        <v>17135.344000000001</v>
      </c>
      <c r="L1037" s="60">
        <v>17350.766</v>
      </c>
      <c r="M1037" s="60">
        <v>17570.146999999994</v>
      </c>
      <c r="N1037" s="60">
        <v>17803.990999999998</v>
      </c>
      <c r="O1037" s="60">
        <v>18013.569</v>
      </c>
      <c r="P1037" s="60">
        <v>18235.889000000003</v>
      </c>
      <c r="Q1037" s="60">
        <v>18403.508999999998</v>
      </c>
    </row>
    <row r="1038" spans="1:17" x14ac:dyDescent="0.3">
      <c r="A1038" t="s">
        <v>1981</v>
      </c>
      <c r="B1038" t="s">
        <v>123</v>
      </c>
      <c r="C1038" t="s">
        <v>887</v>
      </c>
      <c r="D1038" t="s">
        <v>888</v>
      </c>
      <c r="E1038" t="s">
        <v>126</v>
      </c>
      <c r="F1038" t="s">
        <v>53</v>
      </c>
      <c r="G1038" s="60">
        <v>23742.115999999995</v>
      </c>
      <c r="H1038" s="60">
        <v>24214.586000000007</v>
      </c>
      <c r="I1038" s="60">
        <v>24584.878000000004</v>
      </c>
      <c r="J1038" s="60">
        <v>24951.873000000003</v>
      </c>
      <c r="K1038" s="60">
        <v>25213.594999999998</v>
      </c>
      <c r="L1038" s="60">
        <v>25426.216999999997</v>
      </c>
      <c r="M1038" s="60">
        <v>25577.352000000006</v>
      </c>
      <c r="N1038" s="60">
        <v>25794.687999999998</v>
      </c>
      <c r="O1038" s="60">
        <v>26040.722999999998</v>
      </c>
      <c r="P1038" s="60">
        <v>26171.148000000005</v>
      </c>
      <c r="Q1038" s="60">
        <v>26377.433000000001</v>
      </c>
    </row>
    <row r="1039" spans="1:17" x14ac:dyDescent="0.3">
      <c r="A1039" t="s">
        <v>1982</v>
      </c>
      <c r="B1039" t="s">
        <v>124</v>
      </c>
      <c r="C1039" t="s">
        <v>887</v>
      </c>
      <c r="D1039" t="s">
        <v>888</v>
      </c>
      <c r="E1039" t="s">
        <v>126</v>
      </c>
      <c r="F1039" t="s">
        <v>54</v>
      </c>
      <c r="G1039" s="60">
        <v>22289.261999999995</v>
      </c>
      <c r="H1039" s="60">
        <v>22486.474999999999</v>
      </c>
      <c r="I1039" s="60">
        <v>22647.767</v>
      </c>
      <c r="J1039" s="60">
        <v>22813.169000000002</v>
      </c>
      <c r="K1039" s="60">
        <v>22968.244000000002</v>
      </c>
      <c r="L1039" s="60">
        <v>23059.235000000001</v>
      </c>
      <c r="M1039" s="60">
        <v>23161.830999999998</v>
      </c>
      <c r="N1039" s="60">
        <v>23240.618999999995</v>
      </c>
      <c r="O1039" s="60">
        <v>23327.267000000003</v>
      </c>
      <c r="P1039" s="60">
        <v>23401.238000000008</v>
      </c>
      <c r="Q1039" s="60">
        <v>23490.182000000001</v>
      </c>
    </row>
    <row r="1040" spans="1:17" x14ac:dyDescent="0.3">
      <c r="A1040" t="s">
        <v>1983</v>
      </c>
      <c r="B1040" t="s">
        <v>35</v>
      </c>
      <c r="C1040" t="s">
        <v>887</v>
      </c>
      <c r="D1040" t="s">
        <v>888</v>
      </c>
      <c r="E1040" t="s">
        <v>55</v>
      </c>
      <c r="F1040" t="s">
        <v>53</v>
      </c>
      <c r="G1040" s="60">
        <v>26744.662000000004</v>
      </c>
      <c r="H1040" s="60">
        <v>26943.712999999996</v>
      </c>
      <c r="I1040" s="60">
        <v>27127.083999999999</v>
      </c>
      <c r="J1040" s="60">
        <v>27270.117000000002</v>
      </c>
      <c r="K1040" s="60">
        <v>27388.359000000004</v>
      </c>
      <c r="L1040" s="60">
        <v>27495.611000000001</v>
      </c>
      <c r="M1040" s="60">
        <v>27604.785999999996</v>
      </c>
      <c r="N1040" s="60">
        <v>27697.558000000005</v>
      </c>
      <c r="O1040" s="60">
        <v>27777.435999999994</v>
      </c>
      <c r="P1040" s="60">
        <v>27870.137999999999</v>
      </c>
      <c r="Q1040" s="60">
        <v>28036.27</v>
      </c>
    </row>
    <row r="1041" spans="1:17" x14ac:dyDescent="0.3">
      <c r="A1041" t="s">
        <v>1984</v>
      </c>
      <c r="B1041" t="s">
        <v>36</v>
      </c>
      <c r="C1041" t="s">
        <v>887</v>
      </c>
      <c r="D1041" t="s">
        <v>888</v>
      </c>
      <c r="E1041" t="s">
        <v>55</v>
      </c>
      <c r="F1041" t="s">
        <v>54</v>
      </c>
      <c r="G1041" s="60">
        <v>26936.331000000006</v>
      </c>
      <c r="H1041" s="60">
        <v>27123.275000000009</v>
      </c>
      <c r="I1041" s="60">
        <v>27308.388999999996</v>
      </c>
      <c r="J1041" s="60">
        <v>27535.457999999995</v>
      </c>
      <c r="K1041" s="60">
        <v>27673.905000000002</v>
      </c>
      <c r="L1041" s="60">
        <v>27823.265999999996</v>
      </c>
      <c r="M1041" s="60">
        <v>27923.165000000001</v>
      </c>
      <c r="N1041" s="60">
        <v>28030.686000000002</v>
      </c>
      <c r="O1041" s="60">
        <v>28163.657999999999</v>
      </c>
      <c r="P1041" s="60">
        <v>28283.989000000001</v>
      </c>
      <c r="Q1041" s="60">
        <v>28387.512999999995</v>
      </c>
    </row>
    <row r="1042" spans="1:17" x14ac:dyDescent="0.3">
      <c r="A1042" t="s">
        <v>1985</v>
      </c>
      <c r="B1042" t="s">
        <v>123</v>
      </c>
      <c r="C1042" t="s">
        <v>889</v>
      </c>
      <c r="D1042" t="s">
        <v>890</v>
      </c>
      <c r="E1042" t="s">
        <v>126</v>
      </c>
      <c r="F1042" t="s">
        <v>53</v>
      </c>
      <c r="G1042" s="60">
        <v>9192.8820000000014</v>
      </c>
      <c r="H1042" s="60">
        <v>9102.637999999999</v>
      </c>
      <c r="I1042" s="60">
        <v>9031.6450000000004</v>
      </c>
      <c r="J1042" s="60">
        <v>9004.5559999999987</v>
      </c>
      <c r="K1042" s="60">
        <v>8988.2960000000003</v>
      </c>
      <c r="L1042" s="60">
        <v>9014.2619999999988</v>
      </c>
      <c r="M1042" s="60">
        <v>9035.4269999999997</v>
      </c>
      <c r="N1042" s="60">
        <v>9120.280999999999</v>
      </c>
      <c r="O1042" s="60">
        <v>9174.9509999999973</v>
      </c>
      <c r="P1042" s="60">
        <v>9232.6440000000002</v>
      </c>
      <c r="Q1042" s="60">
        <v>9319.3159999999989</v>
      </c>
    </row>
    <row r="1043" spans="1:17" x14ac:dyDescent="0.3">
      <c r="A1043" t="s">
        <v>1986</v>
      </c>
      <c r="B1043" t="s">
        <v>124</v>
      </c>
      <c r="C1043" t="s">
        <v>889</v>
      </c>
      <c r="D1043" t="s">
        <v>890</v>
      </c>
      <c r="E1043" t="s">
        <v>126</v>
      </c>
      <c r="F1043" t="s">
        <v>54</v>
      </c>
      <c r="G1043" s="60">
        <v>9041.0949999999993</v>
      </c>
      <c r="H1043" s="60">
        <v>8960.4449999999979</v>
      </c>
      <c r="I1043" s="60">
        <v>8934.4850000000006</v>
      </c>
      <c r="J1043" s="60">
        <v>8908.6450000000004</v>
      </c>
      <c r="K1043" s="60">
        <v>8868.9479999999985</v>
      </c>
      <c r="L1043" s="60">
        <v>8873.06</v>
      </c>
      <c r="M1043" s="60">
        <v>8884.2520000000004</v>
      </c>
      <c r="N1043" s="60">
        <v>8870.9549999999999</v>
      </c>
      <c r="O1043" s="60">
        <v>8870.7749999999996</v>
      </c>
      <c r="P1043" s="60">
        <v>8882.2260000000006</v>
      </c>
      <c r="Q1043" s="60">
        <v>8903.8590000000004</v>
      </c>
    </row>
    <row r="1044" spans="1:17" x14ac:dyDescent="0.3">
      <c r="A1044" t="s">
        <v>1987</v>
      </c>
      <c r="B1044" t="s">
        <v>35</v>
      </c>
      <c r="C1044" t="s">
        <v>889</v>
      </c>
      <c r="D1044" t="s">
        <v>890</v>
      </c>
      <c r="E1044" t="s">
        <v>55</v>
      </c>
      <c r="F1044" t="s">
        <v>53</v>
      </c>
      <c r="G1044" s="60">
        <v>17698.315000000002</v>
      </c>
      <c r="H1044" s="60">
        <v>17705.062999999995</v>
      </c>
      <c r="I1044" s="60">
        <v>17803.382000000001</v>
      </c>
      <c r="J1044" s="60">
        <v>17861.026999999998</v>
      </c>
      <c r="K1044" s="60">
        <v>17901.035999999996</v>
      </c>
      <c r="L1044" s="60">
        <v>17952.535</v>
      </c>
      <c r="M1044" s="60">
        <v>18009.402000000002</v>
      </c>
      <c r="N1044" s="60">
        <v>18047.237000000001</v>
      </c>
      <c r="O1044" s="60">
        <v>18054.670999999998</v>
      </c>
      <c r="P1044" s="60">
        <v>18107.886999999999</v>
      </c>
      <c r="Q1044" s="60">
        <v>18088.403999999999</v>
      </c>
    </row>
    <row r="1045" spans="1:17" x14ac:dyDescent="0.3">
      <c r="A1045" t="s">
        <v>1988</v>
      </c>
      <c r="B1045" t="s">
        <v>36</v>
      </c>
      <c r="C1045" t="s">
        <v>889</v>
      </c>
      <c r="D1045" t="s">
        <v>890</v>
      </c>
      <c r="E1045" t="s">
        <v>55</v>
      </c>
      <c r="F1045" t="s">
        <v>54</v>
      </c>
      <c r="G1045" s="60">
        <v>18382.405999999999</v>
      </c>
      <c r="H1045" s="60">
        <v>18479.672000000002</v>
      </c>
      <c r="I1045" s="60">
        <v>18593.423999999999</v>
      </c>
      <c r="J1045" s="60">
        <v>18685.779999999995</v>
      </c>
      <c r="K1045" s="60">
        <v>18773.785000000003</v>
      </c>
      <c r="L1045" s="60">
        <v>18884.358</v>
      </c>
      <c r="M1045" s="60">
        <v>18947.716000000004</v>
      </c>
      <c r="N1045" s="60">
        <v>19001.466</v>
      </c>
      <c r="O1045" s="60">
        <v>19052.024000000001</v>
      </c>
      <c r="P1045" s="60">
        <v>19154.284</v>
      </c>
      <c r="Q1045" s="60">
        <v>19206.275000000001</v>
      </c>
    </row>
    <row r="1046" spans="1:17" x14ac:dyDescent="0.3">
      <c r="A1046" t="s">
        <v>1989</v>
      </c>
      <c r="B1046" t="s">
        <v>123</v>
      </c>
      <c r="C1046" t="s">
        <v>891</v>
      </c>
      <c r="D1046" t="s">
        <v>892</v>
      </c>
      <c r="E1046" t="s">
        <v>126</v>
      </c>
      <c r="F1046" t="s">
        <v>53</v>
      </c>
      <c r="G1046" s="60">
        <v>17914.412</v>
      </c>
      <c r="H1046" s="60">
        <v>17834.737000000001</v>
      </c>
      <c r="I1046" s="60">
        <v>17836.745000000003</v>
      </c>
      <c r="J1046" s="60">
        <v>17923.72</v>
      </c>
      <c r="K1046" s="60">
        <v>17978.499</v>
      </c>
      <c r="L1046" s="60">
        <v>18176.157999999996</v>
      </c>
      <c r="M1046" s="60">
        <v>18349.501</v>
      </c>
      <c r="N1046" s="60">
        <v>18598.722000000002</v>
      </c>
      <c r="O1046" s="60">
        <v>18785.625</v>
      </c>
      <c r="P1046" s="60">
        <v>18929.875</v>
      </c>
      <c r="Q1046" s="60">
        <v>19084.427999999996</v>
      </c>
    </row>
    <row r="1047" spans="1:17" x14ac:dyDescent="0.3">
      <c r="A1047" t="s">
        <v>1990</v>
      </c>
      <c r="B1047" t="s">
        <v>124</v>
      </c>
      <c r="C1047" t="s">
        <v>891</v>
      </c>
      <c r="D1047" t="s">
        <v>892</v>
      </c>
      <c r="E1047" t="s">
        <v>126</v>
      </c>
      <c r="F1047" t="s">
        <v>54</v>
      </c>
      <c r="G1047" s="60">
        <v>18046.384000000002</v>
      </c>
      <c r="H1047" s="60">
        <v>18028.131000000001</v>
      </c>
      <c r="I1047" s="60">
        <v>18090.400000000001</v>
      </c>
      <c r="J1047" s="60">
        <v>18118.352999999999</v>
      </c>
      <c r="K1047" s="60">
        <v>18163.894000000004</v>
      </c>
      <c r="L1047" s="60">
        <v>18249.45</v>
      </c>
      <c r="M1047" s="60">
        <v>18328.398999999998</v>
      </c>
      <c r="N1047" s="60">
        <v>18448.880000000005</v>
      </c>
      <c r="O1047" s="60">
        <v>18499.345999999998</v>
      </c>
      <c r="P1047" s="60">
        <v>18600.209000000003</v>
      </c>
      <c r="Q1047" s="60">
        <v>18678.410000000003</v>
      </c>
    </row>
    <row r="1048" spans="1:17" x14ac:dyDescent="0.3">
      <c r="A1048" t="s">
        <v>1991</v>
      </c>
      <c r="B1048" t="s">
        <v>35</v>
      </c>
      <c r="C1048" t="s">
        <v>891</v>
      </c>
      <c r="D1048" t="s">
        <v>892</v>
      </c>
      <c r="E1048" t="s">
        <v>55</v>
      </c>
      <c r="F1048" t="s">
        <v>53</v>
      </c>
      <c r="G1048" s="60">
        <v>29177.262000000002</v>
      </c>
      <c r="H1048" s="60">
        <v>29545.763999999996</v>
      </c>
      <c r="I1048" s="60">
        <v>29952.419000000005</v>
      </c>
      <c r="J1048" s="60">
        <v>30345.825000000001</v>
      </c>
      <c r="K1048" s="60">
        <v>30682.489000000001</v>
      </c>
      <c r="L1048" s="60">
        <v>30931.686999999994</v>
      </c>
      <c r="M1048" s="60">
        <v>31277.517</v>
      </c>
      <c r="N1048" s="60">
        <v>31572.063000000006</v>
      </c>
      <c r="O1048" s="60">
        <v>31871.774000000001</v>
      </c>
      <c r="P1048" s="60">
        <v>32192.985000000004</v>
      </c>
      <c r="Q1048" s="60">
        <v>32476.131000000005</v>
      </c>
    </row>
    <row r="1049" spans="1:17" x14ac:dyDescent="0.3">
      <c r="A1049" t="s">
        <v>1992</v>
      </c>
      <c r="B1049" t="s">
        <v>36</v>
      </c>
      <c r="C1049" t="s">
        <v>891</v>
      </c>
      <c r="D1049" t="s">
        <v>892</v>
      </c>
      <c r="E1049" t="s">
        <v>55</v>
      </c>
      <c r="F1049" t="s">
        <v>54</v>
      </c>
      <c r="G1049" s="60">
        <v>29628.613000000008</v>
      </c>
      <c r="H1049" s="60">
        <v>30013.150999999998</v>
      </c>
      <c r="I1049" s="60">
        <v>30377.473000000005</v>
      </c>
      <c r="J1049" s="60">
        <v>30779.902000000006</v>
      </c>
      <c r="K1049" s="60">
        <v>31170.687000000002</v>
      </c>
      <c r="L1049" s="60">
        <v>31555.644000000004</v>
      </c>
      <c r="M1049" s="60">
        <v>31978.223000000005</v>
      </c>
      <c r="N1049" s="60">
        <v>32368.575000000004</v>
      </c>
      <c r="O1049" s="60">
        <v>32704.346000000001</v>
      </c>
      <c r="P1049" s="60">
        <v>33018.375999999997</v>
      </c>
      <c r="Q1049" s="60">
        <v>33317.776999999995</v>
      </c>
    </row>
    <row r="1050" spans="1:17" x14ac:dyDescent="0.3">
      <c r="A1050" t="s">
        <v>1993</v>
      </c>
      <c r="B1050" t="s">
        <v>123</v>
      </c>
      <c r="C1050" t="s">
        <v>893</v>
      </c>
      <c r="D1050" t="s">
        <v>894</v>
      </c>
      <c r="E1050" t="s">
        <v>126</v>
      </c>
      <c r="F1050" t="s">
        <v>53</v>
      </c>
      <c r="G1050" s="60">
        <v>12960.715000000002</v>
      </c>
      <c r="H1050" s="60">
        <v>13155.258000000003</v>
      </c>
      <c r="I1050" s="60">
        <v>13335.590999999997</v>
      </c>
      <c r="J1050" s="60">
        <v>13508.132</v>
      </c>
      <c r="K1050" s="60">
        <v>13645.070999999996</v>
      </c>
      <c r="L1050" s="60">
        <v>13781.053000000002</v>
      </c>
      <c r="M1050" s="60">
        <v>13895.411</v>
      </c>
      <c r="N1050" s="60">
        <v>14066.976000000004</v>
      </c>
      <c r="O1050" s="60">
        <v>14191.162</v>
      </c>
      <c r="P1050" s="60">
        <v>14326.023000000001</v>
      </c>
      <c r="Q1050" s="60">
        <v>14449.753000000001</v>
      </c>
    </row>
    <row r="1051" spans="1:17" x14ac:dyDescent="0.3">
      <c r="A1051" t="s">
        <v>1994</v>
      </c>
      <c r="B1051" t="s">
        <v>124</v>
      </c>
      <c r="C1051" t="s">
        <v>893</v>
      </c>
      <c r="D1051" t="s">
        <v>894</v>
      </c>
      <c r="E1051" t="s">
        <v>126</v>
      </c>
      <c r="F1051" t="s">
        <v>54</v>
      </c>
      <c r="G1051" s="60">
        <v>13522.254000000001</v>
      </c>
      <c r="H1051" s="60">
        <v>13587.133</v>
      </c>
      <c r="I1051" s="60">
        <v>13671.965</v>
      </c>
      <c r="J1051" s="60">
        <v>13727.744000000001</v>
      </c>
      <c r="K1051" s="60">
        <v>13743.753999999999</v>
      </c>
      <c r="L1051" s="60">
        <v>13749.565999999997</v>
      </c>
      <c r="M1051" s="60">
        <v>13764.827000000001</v>
      </c>
      <c r="N1051" s="60">
        <v>13796.398999999994</v>
      </c>
      <c r="O1051" s="60">
        <v>13902.987000000005</v>
      </c>
      <c r="P1051" s="60">
        <v>13967.962</v>
      </c>
      <c r="Q1051" s="60">
        <v>14032.981</v>
      </c>
    </row>
    <row r="1052" spans="1:17" x14ac:dyDescent="0.3">
      <c r="A1052" t="s">
        <v>1995</v>
      </c>
      <c r="B1052" t="s">
        <v>35</v>
      </c>
      <c r="C1052" t="s">
        <v>893</v>
      </c>
      <c r="D1052" t="s">
        <v>894</v>
      </c>
      <c r="E1052" t="s">
        <v>55</v>
      </c>
      <c r="F1052" t="s">
        <v>53</v>
      </c>
      <c r="G1052" s="60">
        <v>15943.660999999996</v>
      </c>
      <c r="H1052" s="60">
        <v>16099.330999999995</v>
      </c>
      <c r="I1052" s="60">
        <v>16248.650999999998</v>
      </c>
      <c r="J1052" s="60">
        <v>16385.896999999997</v>
      </c>
      <c r="K1052" s="60">
        <v>16499.507999999998</v>
      </c>
      <c r="L1052" s="60">
        <v>16598.883999999998</v>
      </c>
      <c r="M1052" s="60">
        <v>16686.650999999998</v>
      </c>
      <c r="N1052" s="60">
        <v>16770.39</v>
      </c>
      <c r="O1052" s="60">
        <v>16885.019000000004</v>
      </c>
      <c r="P1052" s="60">
        <v>16989.394</v>
      </c>
      <c r="Q1052" s="60">
        <v>17129.436999999998</v>
      </c>
    </row>
    <row r="1053" spans="1:17" x14ac:dyDescent="0.3">
      <c r="A1053" t="s">
        <v>1996</v>
      </c>
      <c r="B1053" t="s">
        <v>36</v>
      </c>
      <c r="C1053" t="s">
        <v>893</v>
      </c>
      <c r="D1053" t="s">
        <v>894</v>
      </c>
      <c r="E1053" t="s">
        <v>55</v>
      </c>
      <c r="F1053" t="s">
        <v>54</v>
      </c>
      <c r="G1053" s="60">
        <v>16261.870000000003</v>
      </c>
      <c r="H1053" s="60">
        <v>16461.068999999996</v>
      </c>
      <c r="I1053" s="60">
        <v>16664.537999999997</v>
      </c>
      <c r="J1053" s="60">
        <v>16837.835999999996</v>
      </c>
      <c r="K1053" s="60">
        <v>16980.267999999996</v>
      </c>
      <c r="L1053" s="60">
        <v>17140.002</v>
      </c>
      <c r="M1053" s="60">
        <v>17315.059999999998</v>
      </c>
      <c r="N1053" s="60">
        <v>17455.291000000008</v>
      </c>
      <c r="O1053" s="60">
        <v>17580.373</v>
      </c>
      <c r="P1053" s="60">
        <v>17721.766999999996</v>
      </c>
      <c r="Q1053" s="60">
        <v>17884.733999999997</v>
      </c>
    </row>
    <row r="1054" spans="1:17" x14ac:dyDescent="0.3">
      <c r="A1054" t="s">
        <v>1997</v>
      </c>
      <c r="B1054" t="s">
        <v>123</v>
      </c>
      <c r="C1054" t="s">
        <v>895</v>
      </c>
      <c r="D1054" t="s">
        <v>896</v>
      </c>
      <c r="E1054" t="s">
        <v>126</v>
      </c>
      <c r="F1054" t="s">
        <v>53</v>
      </c>
      <c r="G1054" s="60">
        <v>12748.065999999999</v>
      </c>
      <c r="H1054" s="60">
        <v>12682.207999999999</v>
      </c>
      <c r="I1054" s="60">
        <v>12671.543</v>
      </c>
      <c r="J1054" s="60">
        <v>12690.683000000001</v>
      </c>
      <c r="K1054" s="60">
        <v>12723.297999999999</v>
      </c>
      <c r="L1054" s="60">
        <v>12809.319000000001</v>
      </c>
      <c r="M1054" s="60">
        <v>12898.676000000003</v>
      </c>
      <c r="N1054" s="60">
        <v>13029.907999999999</v>
      </c>
      <c r="O1054" s="60">
        <v>13124.087000000001</v>
      </c>
      <c r="P1054" s="60">
        <v>13230.537</v>
      </c>
      <c r="Q1054" s="60">
        <v>13338.064</v>
      </c>
    </row>
    <row r="1055" spans="1:17" x14ac:dyDescent="0.3">
      <c r="A1055" t="s">
        <v>1998</v>
      </c>
      <c r="B1055" t="s">
        <v>124</v>
      </c>
      <c r="C1055" t="s">
        <v>895</v>
      </c>
      <c r="D1055" t="s">
        <v>896</v>
      </c>
      <c r="E1055" t="s">
        <v>126</v>
      </c>
      <c r="F1055" t="s">
        <v>54</v>
      </c>
      <c r="G1055" s="60">
        <v>12749.057999999999</v>
      </c>
      <c r="H1055" s="60">
        <v>12611.090999999999</v>
      </c>
      <c r="I1055" s="60">
        <v>12544.445</v>
      </c>
      <c r="J1055" s="60">
        <v>12476.891999999998</v>
      </c>
      <c r="K1055" s="60">
        <v>12413.267000000002</v>
      </c>
      <c r="L1055" s="60">
        <v>12478.307999999999</v>
      </c>
      <c r="M1055" s="60">
        <v>12501.527000000002</v>
      </c>
      <c r="N1055" s="60">
        <v>12547.268</v>
      </c>
      <c r="O1055" s="60">
        <v>12614.904999999997</v>
      </c>
      <c r="P1055" s="60">
        <v>12615.967999999997</v>
      </c>
      <c r="Q1055" s="60">
        <v>12681.664999999999</v>
      </c>
    </row>
    <row r="1056" spans="1:17" x14ac:dyDescent="0.3">
      <c r="A1056" t="s">
        <v>1999</v>
      </c>
      <c r="B1056" t="s">
        <v>35</v>
      </c>
      <c r="C1056" t="s">
        <v>895</v>
      </c>
      <c r="D1056" t="s">
        <v>896</v>
      </c>
      <c r="E1056" t="s">
        <v>55</v>
      </c>
      <c r="F1056" t="s">
        <v>53</v>
      </c>
      <c r="G1056" s="60">
        <v>19886.841000000004</v>
      </c>
      <c r="H1056" s="60">
        <v>20076.673000000003</v>
      </c>
      <c r="I1056" s="60">
        <v>20280.442999999999</v>
      </c>
      <c r="J1056" s="60">
        <v>20484.406000000003</v>
      </c>
      <c r="K1056" s="60">
        <v>20655.627</v>
      </c>
      <c r="L1056" s="60">
        <v>20808.426000000003</v>
      </c>
      <c r="M1056" s="60">
        <v>21004.367999999999</v>
      </c>
      <c r="N1056" s="60">
        <v>21115.863999999998</v>
      </c>
      <c r="O1056" s="60">
        <v>21295.947000000004</v>
      </c>
      <c r="P1056" s="60">
        <v>21438.137999999999</v>
      </c>
      <c r="Q1056" s="60">
        <v>21559.263999999999</v>
      </c>
    </row>
    <row r="1057" spans="1:17" x14ac:dyDescent="0.3">
      <c r="A1057" t="s">
        <v>2000</v>
      </c>
      <c r="B1057" t="s">
        <v>36</v>
      </c>
      <c r="C1057" t="s">
        <v>895</v>
      </c>
      <c r="D1057" t="s">
        <v>896</v>
      </c>
      <c r="E1057" t="s">
        <v>55</v>
      </c>
      <c r="F1057" t="s">
        <v>54</v>
      </c>
      <c r="G1057" s="60">
        <v>19914.552999999996</v>
      </c>
      <c r="H1057" s="60">
        <v>20137.278000000006</v>
      </c>
      <c r="I1057" s="60">
        <v>20359.654000000002</v>
      </c>
      <c r="J1057" s="60">
        <v>20590.388000000003</v>
      </c>
      <c r="K1057" s="60">
        <v>20819.490999999998</v>
      </c>
      <c r="L1057" s="60">
        <v>20929.904000000006</v>
      </c>
      <c r="M1057" s="60">
        <v>21129.663</v>
      </c>
      <c r="N1057" s="60">
        <v>21281.548999999995</v>
      </c>
      <c r="O1057" s="60">
        <v>21395.212999999992</v>
      </c>
      <c r="P1057" s="60">
        <v>21534.050999999999</v>
      </c>
      <c r="Q1057" s="60">
        <v>21624.913999999997</v>
      </c>
    </row>
    <row r="1058" spans="1:17" x14ac:dyDescent="0.3">
      <c r="A1058" t="s">
        <v>2001</v>
      </c>
      <c r="B1058" t="s">
        <v>123</v>
      </c>
      <c r="C1058" t="s">
        <v>897</v>
      </c>
      <c r="D1058" t="s">
        <v>898</v>
      </c>
      <c r="E1058" t="s">
        <v>126</v>
      </c>
      <c r="F1058" t="s">
        <v>53</v>
      </c>
      <c r="G1058" s="60">
        <v>10673.993</v>
      </c>
      <c r="H1058" s="60">
        <v>10588.243</v>
      </c>
      <c r="I1058" s="60">
        <v>10512.839</v>
      </c>
      <c r="J1058" s="60">
        <v>10475.523999999999</v>
      </c>
      <c r="K1058" s="60">
        <v>10483.782999999998</v>
      </c>
      <c r="L1058" s="60">
        <v>10523.344999999999</v>
      </c>
      <c r="M1058" s="60">
        <v>10566.267</v>
      </c>
      <c r="N1058" s="60">
        <v>10597.52</v>
      </c>
      <c r="O1058" s="60">
        <v>10640.62</v>
      </c>
      <c r="P1058" s="60">
        <v>10619.532999999998</v>
      </c>
      <c r="Q1058" s="60">
        <v>10661.604000000001</v>
      </c>
    </row>
    <row r="1059" spans="1:17" x14ac:dyDescent="0.3">
      <c r="A1059" t="s">
        <v>2002</v>
      </c>
      <c r="B1059" t="s">
        <v>124</v>
      </c>
      <c r="C1059" t="s">
        <v>897</v>
      </c>
      <c r="D1059" t="s">
        <v>898</v>
      </c>
      <c r="E1059" t="s">
        <v>126</v>
      </c>
      <c r="F1059" t="s">
        <v>54</v>
      </c>
      <c r="G1059" s="60">
        <v>10170.752</v>
      </c>
      <c r="H1059" s="60">
        <v>10084.474999999999</v>
      </c>
      <c r="I1059" s="60">
        <v>10003.255999999999</v>
      </c>
      <c r="J1059" s="60">
        <v>9977.898000000001</v>
      </c>
      <c r="K1059" s="60">
        <v>9918.0310000000009</v>
      </c>
      <c r="L1059" s="60">
        <v>9941.2690000000002</v>
      </c>
      <c r="M1059" s="60">
        <v>9966.628999999999</v>
      </c>
      <c r="N1059" s="60">
        <v>9983.0490000000009</v>
      </c>
      <c r="O1059" s="60">
        <v>9975.985999999999</v>
      </c>
      <c r="P1059" s="60">
        <v>9983.2440000000006</v>
      </c>
      <c r="Q1059" s="60">
        <v>9993.7939999999981</v>
      </c>
    </row>
    <row r="1060" spans="1:17" x14ac:dyDescent="0.3">
      <c r="A1060" t="s">
        <v>2003</v>
      </c>
      <c r="B1060" t="s">
        <v>35</v>
      </c>
      <c r="C1060" t="s">
        <v>897</v>
      </c>
      <c r="D1060" t="s">
        <v>898</v>
      </c>
      <c r="E1060" t="s">
        <v>55</v>
      </c>
      <c r="F1060" t="s">
        <v>53</v>
      </c>
      <c r="G1060" s="60">
        <v>18168.670999999995</v>
      </c>
      <c r="H1060" s="60">
        <v>18239.959000000003</v>
      </c>
      <c r="I1060" s="60">
        <v>18303.668000000001</v>
      </c>
      <c r="J1060" s="60">
        <v>18335.912</v>
      </c>
      <c r="K1060" s="60">
        <v>18367.691999999999</v>
      </c>
      <c r="L1060" s="60">
        <v>18366.552</v>
      </c>
      <c r="M1060" s="60">
        <v>18339.487000000001</v>
      </c>
      <c r="N1060" s="60">
        <v>18336.611000000001</v>
      </c>
      <c r="O1060" s="60">
        <v>18316.219000000005</v>
      </c>
      <c r="P1060" s="60">
        <v>18327.488000000001</v>
      </c>
      <c r="Q1060" s="60">
        <v>18291.607999999997</v>
      </c>
    </row>
    <row r="1061" spans="1:17" x14ac:dyDescent="0.3">
      <c r="A1061" t="s">
        <v>2004</v>
      </c>
      <c r="B1061" t="s">
        <v>36</v>
      </c>
      <c r="C1061" t="s">
        <v>897</v>
      </c>
      <c r="D1061" t="s">
        <v>898</v>
      </c>
      <c r="E1061" t="s">
        <v>55</v>
      </c>
      <c r="F1061" t="s">
        <v>54</v>
      </c>
      <c r="G1061" s="60">
        <v>18424.827999999998</v>
      </c>
      <c r="H1061" s="60">
        <v>18471.915999999997</v>
      </c>
      <c r="I1061" s="60">
        <v>18559.563999999998</v>
      </c>
      <c r="J1061" s="60">
        <v>18629.643</v>
      </c>
      <c r="K1061" s="60">
        <v>18676.539000000001</v>
      </c>
      <c r="L1061" s="60">
        <v>18713.554</v>
      </c>
      <c r="M1061" s="60">
        <v>18707.23</v>
      </c>
      <c r="N1061" s="60">
        <v>18710.425000000003</v>
      </c>
      <c r="O1061" s="60">
        <v>18709.781999999999</v>
      </c>
      <c r="P1061" s="60">
        <v>18697.503000000001</v>
      </c>
      <c r="Q1061" s="60">
        <v>18679.555</v>
      </c>
    </row>
    <row r="1062" spans="1:17" x14ac:dyDescent="0.3">
      <c r="A1062" t="s">
        <v>2005</v>
      </c>
      <c r="B1062" t="s">
        <v>123</v>
      </c>
      <c r="C1062" t="s">
        <v>899</v>
      </c>
      <c r="D1062" t="s">
        <v>900</v>
      </c>
      <c r="E1062" t="s">
        <v>126</v>
      </c>
      <c r="F1062" t="s">
        <v>53</v>
      </c>
      <c r="G1062" s="60">
        <v>9948.5869999999995</v>
      </c>
      <c r="H1062" s="60">
        <v>9846.8710000000028</v>
      </c>
      <c r="I1062" s="60">
        <v>9858.1970000000001</v>
      </c>
      <c r="J1062" s="60">
        <v>9887.7679999999982</v>
      </c>
      <c r="K1062" s="60">
        <v>9972.9760000000006</v>
      </c>
      <c r="L1062" s="60">
        <v>10032.947</v>
      </c>
      <c r="M1062" s="60">
        <v>10105.222000000002</v>
      </c>
      <c r="N1062" s="60">
        <v>10170.64</v>
      </c>
      <c r="O1062" s="60">
        <v>10256.713</v>
      </c>
      <c r="P1062" s="60">
        <v>10304.850999999999</v>
      </c>
      <c r="Q1062" s="60">
        <v>10340.108</v>
      </c>
    </row>
    <row r="1063" spans="1:17" x14ac:dyDescent="0.3">
      <c r="A1063" t="s">
        <v>2006</v>
      </c>
      <c r="B1063" t="s">
        <v>124</v>
      </c>
      <c r="C1063" t="s">
        <v>899</v>
      </c>
      <c r="D1063" t="s">
        <v>900</v>
      </c>
      <c r="E1063" t="s">
        <v>126</v>
      </c>
      <c r="F1063" t="s">
        <v>54</v>
      </c>
      <c r="G1063" s="60">
        <v>10101.505000000001</v>
      </c>
      <c r="H1063" s="60">
        <v>9943.4809999999998</v>
      </c>
      <c r="I1063" s="60">
        <v>9810.6759999999995</v>
      </c>
      <c r="J1063" s="60">
        <v>9798.0020000000004</v>
      </c>
      <c r="K1063" s="60">
        <v>9736.4029999999984</v>
      </c>
      <c r="L1063" s="60">
        <v>9767.2659999999996</v>
      </c>
      <c r="M1063" s="60">
        <v>9799.5969999999979</v>
      </c>
      <c r="N1063" s="60">
        <v>9907.6479999999992</v>
      </c>
      <c r="O1063" s="60">
        <v>9909.82</v>
      </c>
      <c r="P1063" s="60">
        <v>9889.1190000000006</v>
      </c>
      <c r="Q1063" s="60">
        <v>9907.4029999999984</v>
      </c>
    </row>
    <row r="1064" spans="1:17" x14ac:dyDescent="0.3">
      <c r="A1064" t="s">
        <v>2007</v>
      </c>
      <c r="B1064" t="s">
        <v>35</v>
      </c>
      <c r="C1064" t="s">
        <v>899</v>
      </c>
      <c r="D1064" t="s">
        <v>900</v>
      </c>
      <c r="E1064" t="s">
        <v>55</v>
      </c>
      <c r="F1064" t="s">
        <v>53</v>
      </c>
      <c r="G1064" s="60">
        <v>17357.655000000002</v>
      </c>
      <c r="H1064" s="60">
        <v>17574.551000000003</v>
      </c>
      <c r="I1064" s="60">
        <v>17753.482</v>
      </c>
      <c r="J1064" s="60">
        <v>17888.749</v>
      </c>
      <c r="K1064" s="60">
        <v>17996.722999999998</v>
      </c>
      <c r="L1064" s="60">
        <v>18133.688999999998</v>
      </c>
      <c r="M1064" s="60">
        <v>18300.569000000003</v>
      </c>
      <c r="N1064" s="60">
        <v>18456.901000000005</v>
      </c>
      <c r="O1064" s="60">
        <v>18595.002000000004</v>
      </c>
      <c r="P1064" s="60">
        <v>18761.837999999996</v>
      </c>
      <c r="Q1064" s="60">
        <v>18932.413999999997</v>
      </c>
    </row>
    <row r="1065" spans="1:17" x14ac:dyDescent="0.3">
      <c r="A1065" t="s">
        <v>2008</v>
      </c>
      <c r="B1065" t="s">
        <v>36</v>
      </c>
      <c r="C1065" t="s">
        <v>899</v>
      </c>
      <c r="D1065" t="s">
        <v>900</v>
      </c>
      <c r="E1065" t="s">
        <v>55</v>
      </c>
      <c r="F1065" t="s">
        <v>54</v>
      </c>
      <c r="G1065" s="60">
        <v>18006.862000000001</v>
      </c>
      <c r="H1065" s="60">
        <v>18175.716</v>
      </c>
      <c r="I1065" s="60">
        <v>18357.374000000003</v>
      </c>
      <c r="J1065" s="60">
        <v>18460.486999999997</v>
      </c>
      <c r="K1065" s="60">
        <v>18617.281999999999</v>
      </c>
      <c r="L1065" s="60">
        <v>18733.540999999997</v>
      </c>
      <c r="M1065" s="60">
        <v>18890.602999999999</v>
      </c>
      <c r="N1065" s="60">
        <v>19022.363999999998</v>
      </c>
      <c r="O1065" s="60">
        <v>19146.617000000006</v>
      </c>
      <c r="P1065" s="60">
        <v>19298.767999999996</v>
      </c>
      <c r="Q1065" s="60">
        <v>19384.879000000001</v>
      </c>
    </row>
    <row r="1066" spans="1:17" x14ac:dyDescent="0.3">
      <c r="A1066" t="s">
        <v>2009</v>
      </c>
      <c r="B1066" t="s">
        <v>123</v>
      </c>
      <c r="C1066" t="s">
        <v>901</v>
      </c>
      <c r="D1066" t="s">
        <v>902</v>
      </c>
      <c r="E1066" t="s">
        <v>126</v>
      </c>
      <c r="F1066" t="s">
        <v>53</v>
      </c>
      <c r="G1066" s="60">
        <v>13845.839999999997</v>
      </c>
      <c r="H1066" s="60">
        <v>13745.526</v>
      </c>
      <c r="I1066" s="60">
        <v>13702.511999999999</v>
      </c>
      <c r="J1066" s="60">
        <v>13691.309000000003</v>
      </c>
      <c r="K1066" s="60">
        <v>13819.502999999999</v>
      </c>
      <c r="L1066" s="60">
        <v>13937.919</v>
      </c>
      <c r="M1066" s="60">
        <v>14086.871999999999</v>
      </c>
      <c r="N1066" s="60">
        <v>14294.507999999998</v>
      </c>
      <c r="O1066" s="60">
        <v>14443.444000000003</v>
      </c>
      <c r="P1066" s="60">
        <v>14558.217999999999</v>
      </c>
      <c r="Q1066" s="60">
        <v>14646.720000000001</v>
      </c>
    </row>
    <row r="1067" spans="1:17" x14ac:dyDescent="0.3">
      <c r="A1067" t="s">
        <v>2010</v>
      </c>
      <c r="B1067" t="s">
        <v>124</v>
      </c>
      <c r="C1067" t="s">
        <v>901</v>
      </c>
      <c r="D1067" t="s">
        <v>902</v>
      </c>
      <c r="E1067" t="s">
        <v>126</v>
      </c>
      <c r="F1067" t="s">
        <v>54</v>
      </c>
      <c r="G1067" s="60">
        <v>13017.750999999997</v>
      </c>
      <c r="H1067" s="60">
        <v>12875.602999999999</v>
      </c>
      <c r="I1067" s="60">
        <v>12739.979999999996</v>
      </c>
      <c r="J1067" s="60">
        <v>12781.460999999999</v>
      </c>
      <c r="K1067" s="60">
        <v>12752.984999999999</v>
      </c>
      <c r="L1067" s="60">
        <v>12797.188000000002</v>
      </c>
      <c r="M1067" s="60">
        <v>12876.319999999998</v>
      </c>
      <c r="N1067" s="60">
        <v>12942.014999999996</v>
      </c>
      <c r="O1067" s="60">
        <v>12975.893</v>
      </c>
      <c r="P1067" s="60">
        <v>13093.503000000002</v>
      </c>
      <c r="Q1067" s="60">
        <v>13158.160000000002</v>
      </c>
    </row>
    <row r="1068" spans="1:17" x14ac:dyDescent="0.3">
      <c r="A1068" t="s">
        <v>2011</v>
      </c>
      <c r="B1068" t="s">
        <v>35</v>
      </c>
      <c r="C1068" t="s">
        <v>901</v>
      </c>
      <c r="D1068" t="s">
        <v>902</v>
      </c>
      <c r="E1068" t="s">
        <v>55</v>
      </c>
      <c r="F1068" t="s">
        <v>53</v>
      </c>
      <c r="G1068" s="60">
        <v>24227.706000000002</v>
      </c>
      <c r="H1068" s="60">
        <v>24311.506000000001</v>
      </c>
      <c r="I1068" s="60">
        <v>24328.396999999994</v>
      </c>
      <c r="J1068" s="60">
        <v>24424.037000000004</v>
      </c>
      <c r="K1068" s="60">
        <v>24415.780000000002</v>
      </c>
      <c r="L1068" s="60">
        <v>24426.953000000001</v>
      </c>
      <c r="M1068" s="60">
        <v>24492.402000000002</v>
      </c>
      <c r="N1068" s="60">
        <v>24518.518</v>
      </c>
      <c r="O1068" s="60">
        <v>24497.093000000001</v>
      </c>
      <c r="P1068" s="60">
        <v>24501.46</v>
      </c>
      <c r="Q1068" s="60">
        <v>24488.519999999997</v>
      </c>
    </row>
    <row r="1069" spans="1:17" x14ac:dyDescent="0.3">
      <c r="A1069" t="s">
        <v>2012</v>
      </c>
      <c r="B1069" t="s">
        <v>36</v>
      </c>
      <c r="C1069" t="s">
        <v>901</v>
      </c>
      <c r="D1069" t="s">
        <v>902</v>
      </c>
      <c r="E1069" t="s">
        <v>55</v>
      </c>
      <c r="F1069" t="s">
        <v>54</v>
      </c>
      <c r="G1069" s="60">
        <v>25684.311000000009</v>
      </c>
      <c r="H1069" s="60">
        <v>25715.500999999997</v>
      </c>
      <c r="I1069" s="60">
        <v>25821.192000000003</v>
      </c>
      <c r="J1069" s="60">
        <v>25879.925000000003</v>
      </c>
      <c r="K1069" s="60">
        <v>26001.305</v>
      </c>
      <c r="L1069" s="60">
        <v>26095.186000000002</v>
      </c>
      <c r="M1069" s="60">
        <v>26181.013999999999</v>
      </c>
      <c r="N1069" s="60">
        <v>26219.252</v>
      </c>
      <c r="O1069" s="60">
        <v>26268.699999999993</v>
      </c>
      <c r="P1069" s="60">
        <v>26319.305999999997</v>
      </c>
      <c r="Q1069" s="60">
        <v>26355.119000000002</v>
      </c>
    </row>
    <row r="1070" spans="1:17" x14ac:dyDescent="0.3">
      <c r="A1070" t="s">
        <v>2013</v>
      </c>
      <c r="B1070" t="s">
        <v>123</v>
      </c>
      <c r="C1070" t="s">
        <v>903</v>
      </c>
      <c r="D1070" t="s">
        <v>904</v>
      </c>
      <c r="E1070" t="s">
        <v>126</v>
      </c>
      <c r="F1070" t="s">
        <v>53</v>
      </c>
      <c r="G1070" s="60">
        <v>12319.918000000001</v>
      </c>
      <c r="H1070" s="60">
        <v>12177.196999999998</v>
      </c>
      <c r="I1070" s="60">
        <v>12084.382000000001</v>
      </c>
      <c r="J1070" s="60">
        <v>12034.736000000001</v>
      </c>
      <c r="K1070" s="60">
        <v>12063.185000000001</v>
      </c>
      <c r="L1070" s="60">
        <v>12182.203</v>
      </c>
      <c r="M1070" s="60">
        <v>12264.473000000002</v>
      </c>
      <c r="N1070" s="60">
        <v>12396.029999999999</v>
      </c>
      <c r="O1070" s="60">
        <v>12512.862999999999</v>
      </c>
      <c r="P1070" s="60">
        <v>12606.012999999999</v>
      </c>
      <c r="Q1070" s="60">
        <v>12694.46</v>
      </c>
    </row>
    <row r="1071" spans="1:17" x14ac:dyDescent="0.3">
      <c r="A1071" t="s">
        <v>2014</v>
      </c>
      <c r="B1071" t="s">
        <v>124</v>
      </c>
      <c r="C1071" t="s">
        <v>903</v>
      </c>
      <c r="D1071" t="s">
        <v>904</v>
      </c>
      <c r="E1071" t="s">
        <v>126</v>
      </c>
      <c r="F1071" t="s">
        <v>54</v>
      </c>
      <c r="G1071" s="60">
        <v>12519.750999999997</v>
      </c>
      <c r="H1071" s="60">
        <v>12391.276999999998</v>
      </c>
      <c r="I1071" s="60">
        <v>12174.385999999999</v>
      </c>
      <c r="J1071" s="60">
        <v>12072.654999999999</v>
      </c>
      <c r="K1071" s="60">
        <v>12030.904000000002</v>
      </c>
      <c r="L1071" s="60">
        <v>12047.942999999999</v>
      </c>
      <c r="M1071" s="60">
        <v>12129.746000000003</v>
      </c>
      <c r="N1071" s="60">
        <v>12259.285999999998</v>
      </c>
      <c r="O1071" s="60">
        <v>12302.972</v>
      </c>
      <c r="P1071" s="60">
        <v>12324.763000000001</v>
      </c>
      <c r="Q1071" s="60">
        <v>12374.648999999999</v>
      </c>
    </row>
    <row r="1072" spans="1:17" x14ac:dyDescent="0.3">
      <c r="A1072" t="s">
        <v>2015</v>
      </c>
      <c r="B1072" t="s">
        <v>35</v>
      </c>
      <c r="C1072" t="s">
        <v>903</v>
      </c>
      <c r="D1072" t="s">
        <v>904</v>
      </c>
      <c r="E1072" t="s">
        <v>55</v>
      </c>
      <c r="F1072" t="s">
        <v>53</v>
      </c>
      <c r="G1072" s="60">
        <v>20635.696</v>
      </c>
      <c r="H1072" s="60">
        <v>20838.403999999999</v>
      </c>
      <c r="I1072" s="60">
        <v>20972.905000000002</v>
      </c>
      <c r="J1072" s="60">
        <v>21041.428000000004</v>
      </c>
      <c r="K1072" s="60">
        <v>21118.586000000003</v>
      </c>
      <c r="L1072" s="60">
        <v>21178.781999999999</v>
      </c>
      <c r="M1072" s="60">
        <v>21236.029000000002</v>
      </c>
      <c r="N1072" s="60">
        <v>21294.620000000003</v>
      </c>
      <c r="O1072" s="60">
        <v>21292.275000000005</v>
      </c>
      <c r="P1072" s="60">
        <v>21334.154999999995</v>
      </c>
      <c r="Q1072" s="60">
        <v>21361.466999999997</v>
      </c>
    </row>
    <row r="1073" spans="1:17" x14ac:dyDescent="0.3">
      <c r="A1073" t="s">
        <v>2016</v>
      </c>
      <c r="B1073" t="s">
        <v>36</v>
      </c>
      <c r="C1073" t="s">
        <v>903</v>
      </c>
      <c r="D1073" t="s">
        <v>904</v>
      </c>
      <c r="E1073" t="s">
        <v>55</v>
      </c>
      <c r="F1073" t="s">
        <v>54</v>
      </c>
      <c r="G1073" s="60">
        <v>20223.952999999998</v>
      </c>
      <c r="H1073" s="60">
        <v>20337.781000000003</v>
      </c>
      <c r="I1073" s="60">
        <v>20607.840999999997</v>
      </c>
      <c r="J1073" s="60">
        <v>20816.895999999997</v>
      </c>
      <c r="K1073" s="60">
        <v>20954.464999999997</v>
      </c>
      <c r="L1073" s="60">
        <v>21078.185000000001</v>
      </c>
      <c r="M1073" s="60">
        <v>21187.899999999994</v>
      </c>
      <c r="N1073" s="60">
        <v>21236.959000000003</v>
      </c>
      <c r="O1073" s="60">
        <v>21285.185000000009</v>
      </c>
      <c r="P1073" s="60">
        <v>21347.987999999998</v>
      </c>
      <c r="Q1073" s="60">
        <v>21403.216</v>
      </c>
    </row>
    <row r="1074" spans="1:17" x14ac:dyDescent="0.3">
      <c r="A1074" t="s">
        <v>2017</v>
      </c>
      <c r="B1074" t="s">
        <v>123</v>
      </c>
      <c r="C1074" t="s">
        <v>905</v>
      </c>
      <c r="D1074" t="s">
        <v>906</v>
      </c>
      <c r="E1074" t="s">
        <v>126</v>
      </c>
      <c r="F1074" t="s">
        <v>53</v>
      </c>
      <c r="G1074" s="60">
        <v>7485.8769999999995</v>
      </c>
      <c r="H1074" s="60">
        <v>7477.802999999999</v>
      </c>
      <c r="I1074" s="60">
        <v>7502.16</v>
      </c>
      <c r="J1074" s="60">
        <v>7467.7039999999997</v>
      </c>
      <c r="K1074" s="60">
        <v>7453.8050000000003</v>
      </c>
      <c r="L1074" s="60">
        <v>7423.2380000000012</v>
      </c>
      <c r="M1074" s="60">
        <v>7386.2070000000003</v>
      </c>
      <c r="N1074" s="60">
        <v>7362.2329999999984</v>
      </c>
      <c r="O1074" s="60">
        <v>7378.4179999999997</v>
      </c>
      <c r="P1074" s="60">
        <v>7374.973</v>
      </c>
      <c r="Q1074" s="60">
        <v>7358.5389999999998</v>
      </c>
    </row>
    <row r="1075" spans="1:17" x14ac:dyDescent="0.3">
      <c r="A1075" t="s">
        <v>2018</v>
      </c>
      <c r="B1075" t="s">
        <v>124</v>
      </c>
      <c r="C1075" t="s">
        <v>905</v>
      </c>
      <c r="D1075" t="s">
        <v>906</v>
      </c>
      <c r="E1075" t="s">
        <v>126</v>
      </c>
      <c r="F1075" t="s">
        <v>54</v>
      </c>
      <c r="G1075" s="60">
        <v>7290.9920000000002</v>
      </c>
      <c r="H1075" s="60">
        <v>7240.1</v>
      </c>
      <c r="I1075" s="60">
        <v>7164.3040000000001</v>
      </c>
      <c r="J1075" s="60">
        <v>7089.7870000000003</v>
      </c>
      <c r="K1075" s="60">
        <v>7076.0519999999997</v>
      </c>
      <c r="L1075" s="60">
        <v>7018.896999999999</v>
      </c>
      <c r="M1075" s="60">
        <v>7032.652</v>
      </c>
      <c r="N1075" s="60">
        <v>7013.3420000000015</v>
      </c>
      <c r="O1075" s="60">
        <v>7001.9289999999992</v>
      </c>
      <c r="P1075" s="60">
        <v>6986.5090000000018</v>
      </c>
      <c r="Q1075" s="60">
        <v>7002.4350000000004</v>
      </c>
    </row>
    <row r="1076" spans="1:17" x14ac:dyDescent="0.3">
      <c r="A1076" t="s">
        <v>2019</v>
      </c>
      <c r="B1076" t="s">
        <v>35</v>
      </c>
      <c r="C1076" t="s">
        <v>905</v>
      </c>
      <c r="D1076" t="s">
        <v>906</v>
      </c>
      <c r="E1076" t="s">
        <v>55</v>
      </c>
      <c r="F1076" t="s">
        <v>53</v>
      </c>
      <c r="G1076" s="60">
        <v>12894.841000000002</v>
      </c>
      <c r="H1076" s="60">
        <v>12806.132000000003</v>
      </c>
      <c r="I1076" s="60">
        <v>12679.584000000001</v>
      </c>
      <c r="J1076" s="60">
        <v>12667.359999999997</v>
      </c>
      <c r="K1076" s="60">
        <v>12602.437</v>
      </c>
      <c r="L1076" s="60">
        <v>12558.792000000001</v>
      </c>
      <c r="M1076" s="60">
        <v>12566.196</v>
      </c>
      <c r="N1076" s="60">
        <v>12553.691999999999</v>
      </c>
      <c r="O1076" s="60">
        <v>12504.159000000003</v>
      </c>
      <c r="P1076" s="60">
        <v>12462.552999999998</v>
      </c>
      <c r="Q1076" s="60">
        <v>12419.834000000003</v>
      </c>
    </row>
    <row r="1077" spans="1:17" x14ac:dyDescent="0.3">
      <c r="A1077" t="s">
        <v>2020</v>
      </c>
      <c r="B1077" t="s">
        <v>36</v>
      </c>
      <c r="C1077" t="s">
        <v>905</v>
      </c>
      <c r="D1077" t="s">
        <v>906</v>
      </c>
      <c r="E1077" t="s">
        <v>55</v>
      </c>
      <c r="F1077" t="s">
        <v>54</v>
      </c>
      <c r="G1077" s="60">
        <v>13137.436000000003</v>
      </c>
      <c r="H1077" s="60">
        <v>13072.945</v>
      </c>
      <c r="I1077" s="60">
        <v>13027.513999999997</v>
      </c>
      <c r="J1077" s="60">
        <v>12981.491000000004</v>
      </c>
      <c r="K1077" s="60">
        <v>12950.987000000003</v>
      </c>
      <c r="L1077" s="60">
        <v>12913.98</v>
      </c>
      <c r="M1077" s="60">
        <v>12898.028</v>
      </c>
      <c r="N1077" s="60">
        <v>12869.172000000004</v>
      </c>
      <c r="O1077" s="60">
        <v>12814.593000000001</v>
      </c>
      <c r="P1077" s="60">
        <v>12795.933999999997</v>
      </c>
      <c r="Q1077" s="60">
        <v>12740.295000000002</v>
      </c>
    </row>
    <row r="1078" spans="1:17" x14ac:dyDescent="0.3">
      <c r="A1078" t="s">
        <v>2021</v>
      </c>
      <c r="B1078" t="s">
        <v>123</v>
      </c>
      <c r="C1078" t="s">
        <v>907</v>
      </c>
      <c r="D1078" t="s">
        <v>908</v>
      </c>
      <c r="E1078" t="s">
        <v>126</v>
      </c>
      <c r="F1078" t="s">
        <v>53</v>
      </c>
      <c r="G1078" s="60">
        <v>16650.884999999998</v>
      </c>
      <c r="H1078" s="60">
        <v>16543.659000000003</v>
      </c>
      <c r="I1078" s="60">
        <v>16421.429999999997</v>
      </c>
      <c r="J1078" s="60">
        <v>16409.41</v>
      </c>
      <c r="K1078" s="60">
        <v>16354.832000000002</v>
      </c>
      <c r="L1078" s="60">
        <v>16439.591999999997</v>
      </c>
      <c r="M1078" s="60">
        <v>16451.880999999998</v>
      </c>
      <c r="N1078" s="60">
        <v>16540.54</v>
      </c>
      <c r="O1078" s="60">
        <v>16619.740000000002</v>
      </c>
      <c r="P1078" s="60">
        <v>16694.482999999997</v>
      </c>
      <c r="Q1078" s="60">
        <v>16780.120999999999</v>
      </c>
    </row>
    <row r="1079" spans="1:17" x14ac:dyDescent="0.3">
      <c r="A1079" t="s">
        <v>2022</v>
      </c>
      <c r="B1079" t="s">
        <v>124</v>
      </c>
      <c r="C1079" t="s">
        <v>907</v>
      </c>
      <c r="D1079" t="s">
        <v>908</v>
      </c>
      <c r="E1079" t="s">
        <v>126</v>
      </c>
      <c r="F1079" t="s">
        <v>54</v>
      </c>
      <c r="G1079" s="60">
        <v>16989.758999999998</v>
      </c>
      <c r="H1079" s="60">
        <v>16784.558000000005</v>
      </c>
      <c r="I1079" s="60">
        <v>16720.069</v>
      </c>
      <c r="J1079" s="60">
        <v>16626.915000000005</v>
      </c>
      <c r="K1079" s="60">
        <v>16631.621999999996</v>
      </c>
      <c r="L1079" s="60">
        <v>16615.969999999998</v>
      </c>
      <c r="M1079" s="60">
        <v>16625.060000000005</v>
      </c>
      <c r="N1079" s="60">
        <v>16593.288999999997</v>
      </c>
      <c r="O1079" s="60">
        <v>16604.395</v>
      </c>
      <c r="P1079" s="60">
        <v>16627.239999999998</v>
      </c>
      <c r="Q1079" s="60">
        <v>16617.673999999999</v>
      </c>
    </row>
    <row r="1080" spans="1:17" x14ac:dyDescent="0.3">
      <c r="A1080" t="s">
        <v>2023</v>
      </c>
      <c r="B1080" t="s">
        <v>35</v>
      </c>
      <c r="C1080" t="s">
        <v>907</v>
      </c>
      <c r="D1080" t="s">
        <v>908</v>
      </c>
      <c r="E1080" t="s">
        <v>55</v>
      </c>
      <c r="F1080" t="s">
        <v>53</v>
      </c>
      <c r="G1080" s="60">
        <v>24672.511999999999</v>
      </c>
      <c r="H1080" s="60">
        <v>24520.784</v>
      </c>
      <c r="I1080" s="60">
        <v>24550.302000000003</v>
      </c>
      <c r="J1080" s="60">
        <v>24528.327999999998</v>
      </c>
      <c r="K1080" s="60">
        <v>24451.350999999999</v>
      </c>
      <c r="L1080" s="60">
        <v>24419.645000000008</v>
      </c>
      <c r="M1080" s="60">
        <v>24454.275000000001</v>
      </c>
      <c r="N1080" s="60">
        <v>24448.183000000001</v>
      </c>
      <c r="O1080" s="60">
        <v>24436.793000000005</v>
      </c>
      <c r="P1080" s="60">
        <v>24459.651999999998</v>
      </c>
      <c r="Q1080" s="60">
        <v>24489.843000000004</v>
      </c>
    </row>
    <row r="1081" spans="1:17" x14ac:dyDescent="0.3">
      <c r="A1081" t="s">
        <v>2024</v>
      </c>
      <c r="B1081" t="s">
        <v>36</v>
      </c>
      <c r="C1081" t="s">
        <v>907</v>
      </c>
      <c r="D1081" t="s">
        <v>908</v>
      </c>
      <c r="E1081" t="s">
        <v>55</v>
      </c>
      <c r="F1081" t="s">
        <v>54</v>
      </c>
      <c r="G1081" s="60">
        <v>24794.584000000006</v>
      </c>
      <c r="H1081" s="60">
        <v>24790.813999999995</v>
      </c>
      <c r="I1081" s="60">
        <v>24731.397000000001</v>
      </c>
      <c r="J1081" s="60">
        <v>24776.549999999996</v>
      </c>
      <c r="K1081" s="60">
        <v>24727.144000000008</v>
      </c>
      <c r="L1081" s="60">
        <v>24713.638000000006</v>
      </c>
      <c r="M1081" s="60">
        <v>24758.031999999996</v>
      </c>
      <c r="N1081" s="60">
        <v>24841.139999999996</v>
      </c>
      <c r="O1081" s="60">
        <v>24806.007999999994</v>
      </c>
      <c r="P1081" s="60">
        <v>24796.060999999994</v>
      </c>
      <c r="Q1081" s="60">
        <v>24814.916000000001</v>
      </c>
    </row>
    <row r="1082" spans="1:17" x14ac:dyDescent="0.3">
      <c r="A1082" t="s">
        <v>2025</v>
      </c>
      <c r="B1082" t="s">
        <v>123</v>
      </c>
      <c r="C1082" t="s">
        <v>909</v>
      </c>
      <c r="D1082" t="s">
        <v>910</v>
      </c>
      <c r="E1082" t="s">
        <v>126</v>
      </c>
      <c r="F1082" t="s">
        <v>53</v>
      </c>
      <c r="G1082" s="60">
        <v>13242.713</v>
      </c>
      <c r="H1082" s="60">
        <v>13147.089999999998</v>
      </c>
      <c r="I1082" s="60">
        <v>13137.197999999999</v>
      </c>
      <c r="J1082" s="60">
        <v>13174.768</v>
      </c>
      <c r="K1082" s="60">
        <v>13221.606000000002</v>
      </c>
      <c r="L1082" s="60">
        <v>13345.861999999999</v>
      </c>
      <c r="M1082" s="60">
        <v>13438.861000000001</v>
      </c>
      <c r="N1082" s="60">
        <v>13533.038999999999</v>
      </c>
      <c r="O1082" s="60">
        <v>13647.523000000001</v>
      </c>
      <c r="P1082" s="60">
        <v>13713.586000000001</v>
      </c>
      <c r="Q1082" s="60">
        <v>13812.096</v>
      </c>
    </row>
    <row r="1083" spans="1:17" x14ac:dyDescent="0.3">
      <c r="A1083" t="s">
        <v>2026</v>
      </c>
      <c r="B1083" t="s">
        <v>124</v>
      </c>
      <c r="C1083" t="s">
        <v>909</v>
      </c>
      <c r="D1083" t="s">
        <v>910</v>
      </c>
      <c r="E1083" t="s">
        <v>126</v>
      </c>
      <c r="F1083" t="s">
        <v>54</v>
      </c>
      <c r="G1083" s="60">
        <v>13065.886</v>
      </c>
      <c r="H1083" s="60">
        <v>12904.042999999998</v>
      </c>
      <c r="I1083" s="60">
        <v>12821.409</v>
      </c>
      <c r="J1083" s="60">
        <v>12795.160999999998</v>
      </c>
      <c r="K1083" s="60">
        <v>12763.194000000001</v>
      </c>
      <c r="L1083" s="60">
        <v>12778.183000000001</v>
      </c>
      <c r="M1083" s="60">
        <v>12859.007</v>
      </c>
      <c r="N1083" s="60">
        <v>12909.711999999998</v>
      </c>
      <c r="O1083" s="60">
        <v>13010.397999999999</v>
      </c>
      <c r="P1083" s="60">
        <v>13023.712000000001</v>
      </c>
      <c r="Q1083" s="60">
        <v>13110.073000000002</v>
      </c>
    </row>
    <row r="1084" spans="1:17" x14ac:dyDescent="0.3">
      <c r="A1084" t="s">
        <v>2027</v>
      </c>
      <c r="B1084" t="s">
        <v>35</v>
      </c>
      <c r="C1084" t="s">
        <v>909</v>
      </c>
      <c r="D1084" t="s">
        <v>910</v>
      </c>
      <c r="E1084" t="s">
        <v>55</v>
      </c>
      <c r="F1084" t="s">
        <v>53</v>
      </c>
      <c r="G1084" s="60">
        <v>20466.646000000001</v>
      </c>
      <c r="H1084" s="60">
        <v>20632.434000000001</v>
      </c>
      <c r="I1084" s="60">
        <v>20799.304000000004</v>
      </c>
      <c r="J1084" s="60">
        <v>20941.595999999998</v>
      </c>
      <c r="K1084" s="60">
        <v>21069.400999999991</v>
      </c>
      <c r="L1084" s="60">
        <v>21182.510000000002</v>
      </c>
      <c r="M1084" s="60">
        <v>21361.979999999996</v>
      </c>
      <c r="N1084" s="60">
        <v>21511.536</v>
      </c>
      <c r="O1084" s="60">
        <v>21628.998999999996</v>
      </c>
      <c r="P1084" s="60">
        <v>21685.679</v>
      </c>
      <c r="Q1084" s="60">
        <v>21774.468000000008</v>
      </c>
    </row>
    <row r="1085" spans="1:17" x14ac:dyDescent="0.3">
      <c r="A1085" t="s">
        <v>2028</v>
      </c>
      <c r="B1085" t="s">
        <v>36</v>
      </c>
      <c r="C1085" t="s">
        <v>909</v>
      </c>
      <c r="D1085" t="s">
        <v>910</v>
      </c>
      <c r="E1085" t="s">
        <v>55</v>
      </c>
      <c r="F1085" t="s">
        <v>54</v>
      </c>
      <c r="G1085" s="60">
        <v>20149.370999999999</v>
      </c>
      <c r="H1085" s="60">
        <v>20351.593999999994</v>
      </c>
      <c r="I1085" s="60">
        <v>20492.694999999996</v>
      </c>
      <c r="J1085" s="60">
        <v>20572.852999999999</v>
      </c>
      <c r="K1085" s="60">
        <v>20734.853999999999</v>
      </c>
      <c r="L1085" s="60">
        <v>20853.072</v>
      </c>
      <c r="M1085" s="60">
        <v>21021.856999999993</v>
      </c>
      <c r="N1085" s="60">
        <v>21182.824000000001</v>
      </c>
      <c r="O1085" s="60">
        <v>21281.909</v>
      </c>
      <c r="P1085" s="60">
        <v>21409.967999999997</v>
      </c>
      <c r="Q1085" s="60">
        <v>21487.683000000008</v>
      </c>
    </row>
    <row r="1086" spans="1:17" x14ac:dyDescent="0.3">
      <c r="A1086" t="s">
        <v>2029</v>
      </c>
      <c r="B1086" t="s">
        <v>123</v>
      </c>
      <c r="C1086" t="s">
        <v>911</v>
      </c>
      <c r="D1086" t="s">
        <v>912</v>
      </c>
      <c r="E1086" t="s">
        <v>126</v>
      </c>
      <c r="F1086" t="s">
        <v>53</v>
      </c>
      <c r="G1086" s="60">
        <v>12725.317999999999</v>
      </c>
      <c r="H1086" s="60">
        <v>12695.25</v>
      </c>
      <c r="I1086" s="60">
        <v>12715.267999999996</v>
      </c>
      <c r="J1086" s="60">
        <v>12785.136999999999</v>
      </c>
      <c r="K1086" s="60">
        <v>12820.355000000003</v>
      </c>
      <c r="L1086" s="60">
        <v>12904.497000000001</v>
      </c>
      <c r="M1086" s="60">
        <v>12985.226000000002</v>
      </c>
      <c r="N1086" s="60">
        <v>13082.735999999999</v>
      </c>
      <c r="O1086" s="60">
        <v>13161.317000000001</v>
      </c>
      <c r="P1086" s="60">
        <v>13152.855</v>
      </c>
      <c r="Q1086" s="60">
        <v>13199.747000000003</v>
      </c>
    </row>
    <row r="1087" spans="1:17" x14ac:dyDescent="0.3">
      <c r="A1087" t="s">
        <v>2030</v>
      </c>
      <c r="B1087" t="s">
        <v>124</v>
      </c>
      <c r="C1087" t="s">
        <v>911</v>
      </c>
      <c r="D1087" t="s">
        <v>912</v>
      </c>
      <c r="E1087" t="s">
        <v>126</v>
      </c>
      <c r="F1087" t="s">
        <v>54</v>
      </c>
      <c r="G1087" s="60">
        <v>12302.36</v>
      </c>
      <c r="H1087" s="60">
        <v>12213.064999999997</v>
      </c>
      <c r="I1087" s="60">
        <v>12132.957000000002</v>
      </c>
      <c r="J1087" s="60">
        <v>12062.664000000001</v>
      </c>
      <c r="K1087" s="60">
        <v>12028.154</v>
      </c>
      <c r="L1087" s="60">
        <v>12017.999</v>
      </c>
      <c r="M1087" s="60">
        <v>12050.871999999999</v>
      </c>
      <c r="N1087" s="60">
        <v>12069.278999999999</v>
      </c>
      <c r="O1087" s="60">
        <v>12064.32</v>
      </c>
      <c r="P1087" s="60">
        <v>11989.429000000002</v>
      </c>
      <c r="Q1087" s="60">
        <v>11947.540999999997</v>
      </c>
    </row>
    <row r="1088" spans="1:17" x14ac:dyDescent="0.3">
      <c r="A1088" t="s">
        <v>2031</v>
      </c>
      <c r="B1088" t="s">
        <v>35</v>
      </c>
      <c r="C1088" t="s">
        <v>911</v>
      </c>
      <c r="D1088" t="s">
        <v>912</v>
      </c>
      <c r="E1088" t="s">
        <v>55</v>
      </c>
      <c r="F1088" t="s">
        <v>53</v>
      </c>
      <c r="G1088" s="60">
        <v>24189.037</v>
      </c>
      <c r="H1088" s="60">
        <v>24137.327000000001</v>
      </c>
      <c r="I1088" s="60">
        <v>24090.485999999997</v>
      </c>
      <c r="J1088" s="60">
        <v>23997.774000000005</v>
      </c>
      <c r="K1088" s="60">
        <v>23888.749</v>
      </c>
      <c r="L1088" s="60">
        <v>23775.561000000002</v>
      </c>
      <c r="M1088" s="60">
        <v>23743.209000000003</v>
      </c>
      <c r="N1088" s="60">
        <v>23740.922999999995</v>
      </c>
      <c r="O1088" s="60">
        <v>23707.037000000004</v>
      </c>
      <c r="P1088" s="60">
        <v>23673.764999999999</v>
      </c>
      <c r="Q1088" s="60">
        <v>23598.572</v>
      </c>
    </row>
    <row r="1089" spans="1:17" x14ac:dyDescent="0.3">
      <c r="A1089" t="s">
        <v>2032</v>
      </c>
      <c r="B1089" t="s">
        <v>36</v>
      </c>
      <c r="C1089" t="s">
        <v>911</v>
      </c>
      <c r="D1089" t="s">
        <v>912</v>
      </c>
      <c r="E1089" t="s">
        <v>55</v>
      </c>
      <c r="F1089" t="s">
        <v>54</v>
      </c>
      <c r="G1089" s="60">
        <v>25717.625</v>
      </c>
      <c r="H1089" s="60">
        <v>25651.528999999999</v>
      </c>
      <c r="I1089" s="60">
        <v>25567.079999999998</v>
      </c>
      <c r="J1089" s="60">
        <v>25519.889000000003</v>
      </c>
      <c r="K1089" s="60">
        <v>25479.101000000002</v>
      </c>
      <c r="L1089" s="60">
        <v>25468.797999999995</v>
      </c>
      <c r="M1089" s="60">
        <v>25424.314999999995</v>
      </c>
      <c r="N1089" s="60">
        <v>25401.653000000006</v>
      </c>
      <c r="O1089" s="60">
        <v>25302.404999999995</v>
      </c>
      <c r="P1089" s="60">
        <v>25269.240999999995</v>
      </c>
      <c r="Q1089" s="60">
        <v>25144.989000000001</v>
      </c>
    </row>
    <row r="1090" spans="1:17" x14ac:dyDescent="0.3">
      <c r="A1090" t="s">
        <v>2033</v>
      </c>
      <c r="B1090" t="s">
        <v>123</v>
      </c>
      <c r="C1090" t="s">
        <v>913</v>
      </c>
      <c r="D1090" t="s">
        <v>914</v>
      </c>
      <c r="E1090" t="s">
        <v>126</v>
      </c>
      <c r="F1090" t="s">
        <v>53</v>
      </c>
      <c r="G1090" s="60">
        <v>21938.595999999998</v>
      </c>
      <c r="H1090" s="60">
        <v>22003.592000000001</v>
      </c>
      <c r="I1090" s="60">
        <v>21910.85</v>
      </c>
      <c r="J1090" s="60">
        <v>21966.522999999997</v>
      </c>
      <c r="K1090" s="60">
        <v>22091.154000000002</v>
      </c>
      <c r="L1090" s="60">
        <v>22223.498</v>
      </c>
      <c r="M1090" s="60">
        <v>22349.684999999998</v>
      </c>
      <c r="N1090" s="60">
        <v>22438.661999999997</v>
      </c>
      <c r="O1090" s="60">
        <v>22582.565999999999</v>
      </c>
      <c r="P1090" s="60">
        <v>22705.644</v>
      </c>
      <c r="Q1090" s="60">
        <v>22706.060000000005</v>
      </c>
    </row>
    <row r="1091" spans="1:17" x14ac:dyDescent="0.3">
      <c r="A1091" t="s">
        <v>2034</v>
      </c>
      <c r="B1091" t="s">
        <v>124</v>
      </c>
      <c r="C1091" t="s">
        <v>913</v>
      </c>
      <c r="D1091" t="s">
        <v>914</v>
      </c>
      <c r="E1091" t="s">
        <v>126</v>
      </c>
      <c r="F1091" t="s">
        <v>54</v>
      </c>
      <c r="G1091" s="60">
        <v>19604.599000000002</v>
      </c>
      <c r="H1091" s="60">
        <v>19559.061999999998</v>
      </c>
      <c r="I1091" s="60">
        <v>19529.472000000002</v>
      </c>
      <c r="J1091" s="60">
        <v>19547.120999999999</v>
      </c>
      <c r="K1091" s="60">
        <v>19544.277999999998</v>
      </c>
      <c r="L1091" s="60">
        <v>19616.926000000003</v>
      </c>
      <c r="M1091" s="60">
        <v>19680.248</v>
      </c>
      <c r="N1091" s="60">
        <v>19795.849999999999</v>
      </c>
      <c r="O1091" s="60">
        <v>19914.546999999999</v>
      </c>
      <c r="P1091" s="60">
        <v>20029.697</v>
      </c>
      <c r="Q1091" s="60">
        <v>20132.774999999998</v>
      </c>
    </row>
    <row r="1092" spans="1:17" x14ac:dyDescent="0.3">
      <c r="A1092" t="s">
        <v>2035</v>
      </c>
      <c r="B1092" t="s">
        <v>35</v>
      </c>
      <c r="C1092" t="s">
        <v>913</v>
      </c>
      <c r="D1092" t="s">
        <v>914</v>
      </c>
      <c r="E1092" t="s">
        <v>55</v>
      </c>
      <c r="F1092" t="s">
        <v>53</v>
      </c>
      <c r="G1092" s="60">
        <v>26469.671000000002</v>
      </c>
      <c r="H1092" s="60">
        <v>26448.451999999997</v>
      </c>
      <c r="I1092" s="60">
        <v>26533.631999999998</v>
      </c>
      <c r="J1092" s="60">
        <v>26645.591000000004</v>
      </c>
      <c r="K1092" s="60">
        <v>26701.411</v>
      </c>
      <c r="L1092" s="60">
        <v>26692.108000000004</v>
      </c>
      <c r="M1092" s="60">
        <v>26703.213999999996</v>
      </c>
      <c r="N1092" s="60">
        <v>26761.662999999993</v>
      </c>
      <c r="O1092" s="60">
        <v>26768.132000000001</v>
      </c>
      <c r="P1092" s="60">
        <v>26820.187999999995</v>
      </c>
      <c r="Q1092" s="60">
        <v>26935.561000000002</v>
      </c>
    </row>
    <row r="1093" spans="1:17" x14ac:dyDescent="0.3">
      <c r="A1093" t="s">
        <v>2036</v>
      </c>
      <c r="B1093" t="s">
        <v>36</v>
      </c>
      <c r="C1093" t="s">
        <v>913</v>
      </c>
      <c r="D1093" t="s">
        <v>914</v>
      </c>
      <c r="E1093" t="s">
        <v>55</v>
      </c>
      <c r="F1093" t="s">
        <v>54</v>
      </c>
      <c r="G1093" s="60">
        <v>26548.083999999995</v>
      </c>
      <c r="H1093" s="60">
        <v>26549.874999999996</v>
      </c>
      <c r="I1093" s="60">
        <v>26570.027000000002</v>
      </c>
      <c r="J1093" s="60">
        <v>26530.007999999998</v>
      </c>
      <c r="K1093" s="60">
        <v>26527.350999999999</v>
      </c>
      <c r="L1093" s="60">
        <v>26545.177999999996</v>
      </c>
      <c r="M1093" s="60">
        <v>26562.550000000003</v>
      </c>
      <c r="N1093" s="60">
        <v>26548.224999999999</v>
      </c>
      <c r="O1093" s="60">
        <v>26522.593999999997</v>
      </c>
      <c r="P1093" s="60">
        <v>26555.15</v>
      </c>
      <c r="Q1093" s="60">
        <v>26596.94899999999</v>
      </c>
    </row>
    <row r="1094" spans="1:17" x14ac:dyDescent="0.3">
      <c r="A1094" t="s">
        <v>2037</v>
      </c>
      <c r="B1094" t="s">
        <v>123</v>
      </c>
      <c r="C1094" t="s">
        <v>915</v>
      </c>
      <c r="D1094" t="s">
        <v>916</v>
      </c>
      <c r="E1094" t="s">
        <v>126</v>
      </c>
      <c r="F1094" t="s">
        <v>53</v>
      </c>
      <c r="G1094" s="60">
        <v>7276.7609999999995</v>
      </c>
      <c r="H1094" s="60">
        <v>7247.0689999999995</v>
      </c>
      <c r="I1094" s="60">
        <v>7283.9550000000008</v>
      </c>
      <c r="J1094" s="60">
        <v>7286.1610000000001</v>
      </c>
      <c r="K1094" s="60">
        <v>7347.7119999999995</v>
      </c>
      <c r="L1094" s="60">
        <v>7427.0889999999999</v>
      </c>
      <c r="M1094" s="60">
        <v>7485.2910000000002</v>
      </c>
      <c r="N1094" s="60">
        <v>7553.3009999999986</v>
      </c>
      <c r="O1094" s="60">
        <v>7645.3729999999996</v>
      </c>
      <c r="P1094" s="60">
        <v>7724.7859999999982</v>
      </c>
      <c r="Q1094" s="60">
        <v>7822.4049999999988</v>
      </c>
    </row>
    <row r="1095" spans="1:17" x14ac:dyDescent="0.3">
      <c r="A1095" t="s">
        <v>2038</v>
      </c>
      <c r="B1095" t="s">
        <v>124</v>
      </c>
      <c r="C1095" t="s">
        <v>915</v>
      </c>
      <c r="D1095" t="s">
        <v>916</v>
      </c>
      <c r="E1095" t="s">
        <v>126</v>
      </c>
      <c r="F1095" t="s">
        <v>54</v>
      </c>
      <c r="G1095" s="60">
        <v>7198.6130000000003</v>
      </c>
      <c r="H1095" s="60">
        <v>7154.9650000000001</v>
      </c>
      <c r="I1095" s="60">
        <v>7112.5209999999997</v>
      </c>
      <c r="J1095" s="60">
        <v>7099.1170000000011</v>
      </c>
      <c r="K1095" s="60">
        <v>7073.5559999999987</v>
      </c>
      <c r="L1095" s="60">
        <v>7130.5010000000011</v>
      </c>
      <c r="M1095" s="60">
        <v>7159.9369999999999</v>
      </c>
      <c r="N1095" s="60">
        <v>7227.1320000000005</v>
      </c>
      <c r="O1095" s="60">
        <v>7273.7509999999993</v>
      </c>
      <c r="P1095" s="60">
        <v>7309.5490000000009</v>
      </c>
      <c r="Q1095" s="60">
        <v>7350.438000000001</v>
      </c>
    </row>
    <row r="1096" spans="1:17" x14ac:dyDescent="0.3">
      <c r="A1096" t="s">
        <v>2039</v>
      </c>
      <c r="B1096" t="s">
        <v>35</v>
      </c>
      <c r="C1096" t="s">
        <v>915</v>
      </c>
      <c r="D1096" t="s">
        <v>916</v>
      </c>
      <c r="E1096" t="s">
        <v>55</v>
      </c>
      <c r="F1096" t="s">
        <v>53</v>
      </c>
      <c r="G1096" s="60">
        <v>12157.210000000001</v>
      </c>
      <c r="H1096" s="60">
        <v>12248.375</v>
      </c>
      <c r="I1096" s="60">
        <v>12290.454000000002</v>
      </c>
      <c r="J1096" s="60">
        <v>12386.097000000002</v>
      </c>
      <c r="K1096" s="60">
        <v>12431.328</v>
      </c>
      <c r="L1096" s="60">
        <v>12476.814</v>
      </c>
      <c r="M1096" s="60">
        <v>12564.741</v>
      </c>
      <c r="N1096" s="60">
        <v>12660.852000000001</v>
      </c>
      <c r="O1096" s="60">
        <v>12702.828000000001</v>
      </c>
      <c r="P1096" s="60">
        <v>12779.075000000001</v>
      </c>
      <c r="Q1096" s="60">
        <v>12845.348000000004</v>
      </c>
    </row>
    <row r="1097" spans="1:17" x14ac:dyDescent="0.3">
      <c r="A1097" t="s">
        <v>2040</v>
      </c>
      <c r="B1097" t="s">
        <v>36</v>
      </c>
      <c r="C1097" t="s">
        <v>915</v>
      </c>
      <c r="D1097" t="s">
        <v>916</v>
      </c>
      <c r="E1097" t="s">
        <v>55</v>
      </c>
      <c r="F1097" t="s">
        <v>54</v>
      </c>
      <c r="G1097" s="60">
        <v>12877.848</v>
      </c>
      <c r="H1097" s="60">
        <v>12984.767</v>
      </c>
      <c r="I1097" s="60">
        <v>13116.838999999998</v>
      </c>
      <c r="J1097" s="60">
        <v>13224.385</v>
      </c>
      <c r="K1097" s="60">
        <v>13358.340999999997</v>
      </c>
      <c r="L1097" s="60">
        <v>13487.776999999998</v>
      </c>
      <c r="M1097" s="60">
        <v>13570.282999999999</v>
      </c>
      <c r="N1097" s="60">
        <v>13663.130999999999</v>
      </c>
      <c r="O1097" s="60">
        <v>13748.626000000004</v>
      </c>
      <c r="P1097" s="60">
        <v>13832.975</v>
      </c>
      <c r="Q1097" s="60">
        <v>13926.923000000003</v>
      </c>
    </row>
    <row r="1098" spans="1:17" x14ac:dyDescent="0.3">
      <c r="A1098" t="s">
        <v>2041</v>
      </c>
      <c r="B1098" t="s">
        <v>123</v>
      </c>
      <c r="C1098" t="s">
        <v>917</v>
      </c>
      <c r="D1098" t="s">
        <v>918</v>
      </c>
      <c r="E1098" t="s">
        <v>126</v>
      </c>
      <c r="F1098" t="s">
        <v>53</v>
      </c>
      <c r="G1098" s="60">
        <v>16812.066999999999</v>
      </c>
      <c r="H1098" s="60">
        <v>16826.667999999998</v>
      </c>
      <c r="I1098" s="60">
        <v>16785.557000000001</v>
      </c>
      <c r="J1098" s="60">
        <v>16814.377</v>
      </c>
      <c r="K1098" s="60">
        <v>16878.603000000003</v>
      </c>
      <c r="L1098" s="60">
        <v>16972.466</v>
      </c>
      <c r="M1098" s="60">
        <v>17036.349000000002</v>
      </c>
      <c r="N1098" s="60">
        <v>17163.055</v>
      </c>
      <c r="O1098" s="60">
        <v>17349.12</v>
      </c>
      <c r="P1098" s="60">
        <v>17499.775000000001</v>
      </c>
      <c r="Q1098" s="60">
        <v>17676.275999999994</v>
      </c>
    </row>
    <row r="1099" spans="1:17" x14ac:dyDescent="0.3">
      <c r="A1099" t="s">
        <v>2042</v>
      </c>
      <c r="B1099" t="s">
        <v>124</v>
      </c>
      <c r="C1099" t="s">
        <v>917</v>
      </c>
      <c r="D1099" t="s">
        <v>918</v>
      </c>
      <c r="E1099" t="s">
        <v>126</v>
      </c>
      <c r="F1099" t="s">
        <v>54</v>
      </c>
      <c r="G1099" s="60">
        <v>16796.098000000002</v>
      </c>
      <c r="H1099" s="60">
        <v>16792.623</v>
      </c>
      <c r="I1099" s="60">
        <v>16858.934000000001</v>
      </c>
      <c r="J1099" s="60">
        <v>16887.444</v>
      </c>
      <c r="K1099" s="60">
        <v>16877.754999999997</v>
      </c>
      <c r="L1099" s="60">
        <v>16898.837</v>
      </c>
      <c r="M1099" s="60">
        <v>16972.87</v>
      </c>
      <c r="N1099" s="60">
        <v>17033.559999999998</v>
      </c>
      <c r="O1099" s="60">
        <v>17141.775000000001</v>
      </c>
      <c r="P1099" s="60">
        <v>17183.914000000001</v>
      </c>
      <c r="Q1099" s="60">
        <v>17273.734999999997</v>
      </c>
    </row>
    <row r="1100" spans="1:17" x14ac:dyDescent="0.3">
      <c r="A1100" t="s">
        <v>2043</v>
      </c>
      <c r="B1100" t="s">
        <v>35</v>
      </c>
      <c r="C1100" t="s">
        <v>917</v>
      </c>
      <c r="D1100" t="s">
        <v>918</v>
      </c>
      <c r="E1100" t="s">
        <v>55</v>
      </c>
      <c r="F1100" t="s">
        <v>53</v>
      </c>
      <c r="G1100" s="60">
        <v>28058.862000000005</v>
      </c>
      <c r="H1100" s="60">
        <v>28102.618000000002</v>
      </c>
      <c r="I1100" s="60">
        <v>28361.16</v>
      </c>
      <c r="J1100" s="60">
        <v>28541.027999999998</v>
      </c>
      <c r="K1100" s="60">
        <v>28732.838999999996</v>
      </c>
      <c r="L1100" s="60">
        <v>28871.848000000002</v>
      </c>
      <c r="M1100" s="60">
        <v>29083.638999999996</v>
      </c>
      <c r="N1100" s="60">
        <v>29278.818000000007</v>
      </c>
      <c r="O1100" s="60">
        <v>29405.270000000004</v>
      </c>
      <c r="P1100" s="60">
        <v>29550.891999999996</v>
      </c>
      <c r="Q1100" s="60">
        <v>29689.832000000006</v>
      </c>
    </row>
    <row r="1101" spans="1:17" x14ac:dyDescent="0.3">
      <c r="A1101" t="s">
        <v>2044</v>
      </c>
      <c r="B1101" t="s">
        <v>36</v>
      </c>
      <c r="C1101" t="s">
        <v>917</v>
      </c>
      <c r="D1101" t="s">
        <v>918</v>
      </c>
      <c r="E1101" t="s">
        <v>55</v>
      </c>
      <c r="F1101" t="s">
        <v>54</v>
      </c>
      <c r="G1101" s="60">
        <v>30547.563999999995</v>
      </c>
      <c r="H1101" s="60">
        <v>30758.133999999998</v>
      </c>
      <c r="I1101" s="60">
        <v>30942.477999999999</v>
      </c>
      <c r="J1101" s="60">
        <v>31064.559999999994</v>
      </c>
      <c r="K1101" s="60">
        <v>31286.814000000002</v>
      </c>
      <c r="L1101" s="60">
        <v>31518.163000000008</v>
      </c>
      <c r="M1101" s="60">
        <v>31724.892999999996</v>
      </c>
      <c r="N1101" s="60">
        <v>31931.068999999996</v>
      </c>
      <c r="O1101" s="60">
        <v>32048.751999999997</v>
      </c>
      <c r="P1101" s="60">
        <v>32218.322000000004</v>
      </c>
      <c r="Q1101" s="60">
        <v>32343.318999999996</v>
      </c>
    </row>
    <row r="1102" spans="1:17" x14ac:dyDescent="0.3">
      <c r="A1102" t="s">
        <v>2045</v>
      </c>
      <c r="B1102" t="s">
        <v>123</v>
      </c>
      <c r="C1102" t="s">
        <v>919</v>
      </c>
      <c r="D1102" t="s">
        <v>920</v>
      </c>
      <c r="E1102" t="s">
        <v>126</v>
      </c>
      <c r="F1102" t="s">
        <v>53</v>
      </c>
      <c r="G1102" s="60">
        <v>12878.05</v>
      </c>
      <c r="H1102" s="60">
        <v>12889.196999999998</v>
      </c>
      <c r="I1102" s="60">
        <v>12934.408000000003</v>
      </c>
      <c r="J1102" s="60">
        <v>12994.849999999999</v>
      </c>
      <c r="K1102" s="60">
        <v>12999.046</v>
      </c>
      <c r="L1102" s="60">
        <v>13052.174999999999</v>
      </c>
      <c r="M1102" s="60">
        <v>13084.311000000002</v>
      </c>
      <c r="N1102" s="60">
        <v>13202.929000000002</v>
      </c>
      <c r="O1102" s="60">
        <v>13311.471</v>
      </c>
      <c r="P1102" s="60">
        <v>13357.714000000002</v>
      </c>
      <c r="Q1102" s="60">
        <v>13476.567000000001</v>
      </c>
    </row>
    <row r="1103" spans="1:17" x14ac:dyDescent="0.3">
      <c r="A1103" t="s">
        <v>2046</v>
      </c>
      <c r="B1103" t="s">
        <v>124</v>
      </c>
      <c r="C1103" t="s">
        <v>919</v>
      </c>
      <c r="D1103" t="s">
        <v>920</v>
      </c>
      <c r="E1103" t="s">
        <v>126</v>
      </c>
      <c r="F1103" t="s">
        <v>54</v>
      </c>
      <c r="G1103" s="60">
        <v>12505.105000000001</v>
      </c>
      <c r="H1103" s="60">
        <v>12432.883000000002</v>
      </c>
      <c r="I1103" s="60">
        <v>12395.445999999998</v>
      </c>
      <c r="J1103" s="60">
        <v>12349.616000000002</v>
      </c>
      <c r="K1103" s="60">
        <v>12381.251999999999</v>
      </c>
      <c r="L1103" s="60">
        <v>12391.130000000001</v>
      </c>
      <c r="M1103" s="60">
        <v>12379.403</v>
      </c>
      <c r="N1103" s="60">
        <v>12438.305999999999</v>
      </c>
      <c r="O1103" s="60">
        <v>12512.658999999998</v>
      </c>
      <c r="P1103" s="60">
        <v>12566.066999999999</v>
      </c>
      <c r="Q1103" s="60">
        <v>12638.7</v>
      </c>
    </row>
    <row r="1104" spans="1:17" x14ac:dyDescent="0.3">
      <c r="A1104" t="s">
        <v>2047</v>
      </c>
      <c r="B1104" t="s">
        <v>35</v>
      </c>
      <c r="C1104" t="s">
        <v>919</v>
      </c>
      <c r="D1104" t="s">
        <v>920</v>
      </c>
      <c r="E1104" t="s">
        <v>55</v>
      </c>
      <c r="F1104" t="s">
        <v>53</v>
      </c>
      <c r="G1104" s="60">
        <v>21255.637000000002</v>
      </c>
      <c r="H1104" s="60">
        <v>21307.850000000002</v>
      </c>
      <c r="I1104" s="60">
        <v>21320.989000000001</v>
      </c>
      <c r="J1104" s="60">
        <v>21374.143</v>
      </c>
      <c r="K1104" s="60">
        <v>21371.302</v>
      </c>
      <c r="L1104" s="60">
        <v>21373.22</v>
      </c>
      <c r="M1104" s="60">
        <v>21372.175999999999</v>
      </c>
      <c r="N1104" s="60">
        <v>21361.688000000002</v>
      </c>
      <c r="O1104" s="60">
        <v>21329.494999999995</v>
      </c>
      <c r="P1104" s="60">
        <v>21337.201000000001</v>
      </c>
      <c r="Q1104" s="60">
        <v>21293.016</v>
      </c>
    </row>
    <row r="1105" spans="1:17" x14ac:dyDescent="0.3">
      <c r="A1105" t="s">
        <v>2048</v>
      </c>
      <c r="B1105" t="s">
        <v>36</v>
      </c>
      <c r="C1105" t="s">
        <v>919</v>
      </c>
      <c r="D1105" t="s">
        <v>920</v>
      </c>
      <c r="E1105" t="s">
        <v>55</v>
      </c>
      <c r="F1105" t="s">
        <v>54</v>
      </c>
      <c r="G1105" s="60">
        <v>23626.433999999997</v>
      </c>
      <c r="H1105" s="60">
        <v>23706.624999999996</v>
      </c>
      <c r="I1105" s="60">
        <v>23823.206999999999</v>
      </c>
      <c r="J1105" s="60">
        <v>23998.934999999998</v>
      </c>
      <c r="K1105" s="60">
        <v>24044.788999999997</v>
      </c>
      <c r="L1105" s="60">
        <v>24134.545999999998</v>
      </c>
      <c r="M1105" s="60">
        <v>24252.613999999998</v>
      </c>
      <c r="N1105" s="60">
        <v>24288.7</v>
      </c>
      <c r="O1105" s="60">
        <v>24298.988999999994</v>
      </c>
      <c r="P1105" s="60">
        <v>24267.255999999998</v>
      </c>
      <c r="Q1105" s="60">
        <v>24236.704000000005</v>
      </c>
    </row>
    <row r="1106" spans="1:17" x14ac:dyDescent="0.3">
      <c r="A1106" t="s">
        <v>2049</v>
      </c>
      <c r="B1106" t="s">
        <v>123</v>
      </c>
      <c r="C1106" t="s">
        <v>921</v>
      </c>
      <c r="D1106" t="s">
        <v>922</v>
      </c>
      <c r="E1106" t="s">
        <v>126</v>
      </c>
      <c r="F1106" t="s">
        <v>53</v>
      </c>
      <c r="G1106" s="60">
        <v>16852.900000000001</v>
      </c>
      <c r="H1106" s="60">
        <v>16858.048999999999</v>
      </c>
      <c r="I1106" s="60">
        <v>16760.056000000004</v>
      </c>
      <c r="J1106" s="60">
        <v>16794.661</v>
      </c>
      <c r="K1106" s="60">
        <v>16771.114999999998</v>
      </c>
      <c r="L1106" s="60">
        <v>16861.592000000001</v>
      </c>
      <c r="M1106" s="60">
        <v>17017.733999999997</v>
      </c>
      <c r="N1106" s="60">
        <v>17169.558000000001</v>
      </c>
      <c r="O1106" s="60">
        <v>17289.025999999998</v>
      </c>
      <c r="P1106" s="60">
        <v>17472.184000000001</v>
      </c>
      <c r="Q1106" s="60">
        <v>17605.525000000001</v>
      </c>
    </row>
    <row r="1107" spans="1:17" x14ac:dyDescent="0.3">
      <c r="A1107" t="s">
        <v>2050</v>
      </c>
      <c r="B1107" t="s">
        <v>124</v>
      </c>
      <c r="C1107" t="s">
        <v>921</v>
      </c>
      <c r="D1107" t="s">
        <v>922</v>
      </c>
      <c r="E1107" t="s">
        <v>126</v>
      </c>
      <c r="F1107" t="s">
        <v>54</v>
      </c>
      <c r="G1107" s="60">
        <v>16951.356999999996</v>
      </c>
      <c r="H1107" s="60">
        <v>16765.445</v>
      </c>
      <c r="I1107" s="60">
        <v>16599.866999999998</v>
      </c>
      <c r="J1107" s="60">
        <v>16518.682999999997</v>
      </c>
      <c r="K1107" s="60">
        <v>16497.451000000001</v>
      </c>
      <c r="L1107" s="60">
        <v>16487.905999999999</v>
      </c>
      <c r="M1107" s="60">
        <v>16496.951000000001</v>
      </c>
      <c r="N1107" s="60">
        <v>16536.343000000004</v>
      </c>
      <c r="O1107" s="60">
        <v>16593.82</v>
      </c>
      <c r="P1107" s="60">
        <v>16657.976999999999</v>
      </c>
      <c r="Q1107" s="60">
        <v>16698.668999999998</v>
      </c>
    </row>
    <row r="1108" spans="1:17" x14ac:dyDescent="0.3">
      <c r="A1108" t="s">
        <v>2051</v>
      </c>
      <c r="B1108" t="s">
        <v>35</v>
      </c>
      <c r="C1108" t="s">
        <v>921</v>
      </c>
      <c r="D1108" t="s">
        <v>922</v>
      </c>
      <c r="E1108" t="s">
        <v>55</v>
      </c>
      <c r="F1108" t="s">
        <v>53</v>
      </c>
      <c r="G1108" s="60">
        <v>21458.127999999997</v>
      </c>
      <c r="H1108" s="60">
        <v>21805.745000000003</v>
      </c>
      <c r="I1108" s="60">
        <v>22303.277999999998</v>
      </c>
      <c r="J1108" s="60">
        <v>22703.517999999996</v>
      </c>
      <c r="K1108" s="60">
        <v>23063.552999999993</v>
      </c>
      <c r="L1108" s="60">
        <v>23364.260999999999</v>
      </c>
      <c r="M1108" s="60">
        <v>23574.838</v>
      </c>
      <c r="N1108" s="60">
        <v>23801.265999999996</v>
      </c>
      <c r="O1108" s="60">
        <v>24078.454999999998</v>
      </c>
      <c r="P1108" s="60">
        <v>24322.298000000003</v>
      </c>
      <c r="Q1108" s="60">
        <v>24541.584999999995</v>
      </c>
    </row>
    <row r="1109" spans="1:17" x14ac:dyDescent="0.3">
      <c r="A1109" t="s">
        <v>2052</v>
      </c>
      <c r="B1109" t="s">
        <v>36</v>
      </c>
      <c r="C1109" t="s">
        <v>921</v>
      </c>
      <c r="D1109" t="s">
        <v>922</v>
      </c>
      <c r="E1109" t="s">
        <v>55</v>
      </c>
      <c r="F1109" t="s">
        <v>54</v>
      </c>
      <c r="G1109" s="60">
        <v>21028.921999999999</v>
      </c>
      <c r="H1109" s="60">
        <v>21447.228999999996</v>
      </c>
      <c r="I1109" s="60">
        <v>21885.781999999999</v>
      </c>
      <c r="J1109" s="60">
        <v>22265.605</v>
      </c>
      <c r="K1109" s="60">
        <v>22573.780999999995</v>
      </c>
      <c r="L1109" s="60">
        <v>22827.932000000001</v>
      </c>
      <c r="M1109" s="60">
        <v>23137.057000000004</v>
      </c>
      <c r="N1109" s="60">
        <v>23390.684999999994</v>
      </c>
      <c r="O1109" s="60">
        <v>23608.251</v>
      </c>
      <c r="P1109" s="60">
        <v>23776.699999999993</v>
      </c>
      <c r="Q1109" s="60">
        <v>23961.978999999996</v>
      </c>
    </row>
    <row r="1110" spans="1:17" x14ac:dyDescent="0.3">
      <c r="A1110" t="s">
        <v>2053</v>
      </c>
      <c r="B1110" t="s">
        <v>123</v>
      </c>
      <c r="C1110" t="s">
        <v>923</v>
      </c>
      <c r="D1110" t="s">
        <v>924</v>
      </c>
      <c r="E1110" t="s">
        <v>126</v>
      </c>
      <c r="F1110" t="s">
        <v>53</v>
      </c>
      <c r="G1110" s="60">
        <v>14760.410000000002</v>
      </c>
      <c r="H1110" s="60">
        <v>14725.137999999999</v>
      </c>
      <c r="I1110" s="60">
        <v>14694.503000000002</v>
      </c>
      <c r="J1110" s="60">
        <v>14648.603999999999</v>
      </c>
      <c r="K1110" s="60">
        <v>14660.740999999998</v>
      </c>
      <c r="L1110" s="60">
        <v>14762.459000000001</v>
      </c>
      <c r="M1110" s="60">
        <v>14877.708000000002</v>
      </c>
      <c r="N1110" s="60">
        <v>14974.074999999999</v>
      </c>
      <c r="O1110" s="60">
        <v>15064.667000000003</v>
      </c>
      <c r="P1110" s="60">
        <v>15155.322999999999</v>
      </c>
      <c r="Q1110" s="60">
        <v>15205.527000000002</v>
      </c>
    </row>
    <row r="1111" spans="1:17" x14ac:dyDescent="0.3">
      <c r="A1111" t="s">
        <v>2054</v>
      </c>
      <c r="B1111" t="s">
        <v>124</v>
      </c>
      <c r="C1111" t="s">
        <v>923</v>
      </c>
      <c r="D1111" t="s">
        <v>924</v>
      </c>
      <c r="E1111" t="s">
        <v>126</v>
      </c>
      <c r="F1111" t="s">
        <v>54</v>
      </c>
      <c r="G1111" s="60">
        <v>14694.918000000001</v>
      </c>
      <c r="H1111" s="60">
        <v>14544.180999999999</v>
      </c>
      <c r="I1111" s="60">
        <v>14362.538999999999</v>
      </c>
      <c r="J1111" s="60">
        <v>14311.395999999999</v>
      </c>
      <c r="K1111" s="60">
        <v>14308.910999999996</v>
      </c>
      <c r="L1111" s="60">
        <v>14325.745999999997</v>
      </c>
      <c r="M1111" s="60">
        <v>14361.423000000001</v>
      </c>
      <c r="N1111" s="60">
        <v>14397.557000000001</v>
      </c>
      <c r="O1111" s="60">
        <v>14452.601999999999</v>
      </c>
      <c r="P1111" s="60">
        <v>14487.384</v>
      </c>
      <c r="Q1111" s="60">
        <v>14543.614000000001</v>
      </c>
    </row>
    <row r="1112" spans="1:17" x14ac:dyDescent="0.3">
      <c r="A1112" t="s">
        <v>2055</v>
      </c>
      <c r="B1112" t="s">
        <v>35</v>
      </c>
      <c r="C1112" t="s">
        <v>923</v>
      </c>
      <c r="D1112" t="s">
        <v>924</v>
      </c>
      <c r="E1112" t="s">
        <v>55</v>
      </c>
      <c r="F1112" t="s">
        <v>53</v>
      </c>
      <c r="G1112" s="60">
        <v>27223.097999999991</v>
      </c>
      <c r="H1112" s="60">
        <v>27205.43</v>
      </c>
      <c r="I1112" s="60">
        <v>27307.373</v>
      </c>
      <c r="J1112" s="60">
        <v>27429.458999999995</v>
      </c>
      <c r="K1112" s="60">
        <v>27406.563000000002</v>
      </c>
      <c r="L1112" s="60">
        <v>27426.526999999998</v>
      </c>
      <c r="M1112" s="60">
        <v>27511.417000000009</v>
      </c>
      <c r="N1112" s="60">
        <v>27526.477999999996</v>
      </c>
      <c r="O1112" s="60">
        <v>27565.522000000001</v>
      </c>
      <c r="P1112" s="60">
        <v>27588.171000000002</v>
      </c>
      <c r="Q1112" s="60">
        <v>27606.474999999999</v>
      </c>
    </row>
    <row r="1113" spans="1:17" x14ac:dyDescent="0.3">
      <c r="A1113" t="s">
        <v>2056</v>
      </c>
      <c r="B1113" t="s">
        <v>36</v>
      </c>
      <c r="C1113" t="s">
        <v>923</v>
      </c>
      <c r="D1113" t="s">
        <v>924</v>
      </c>
      <c r="E1113" t="s">
        <v>55</v>
      </c>
      <c r="F1113" t="s">
        <v>54</v>
      </c>
      <c r="G1113" s="60">
        <v>28981.079000000005</v>
      </c>
      <c r="H1113" s="60">
        <v>29105.262999999999</v>
      </c>
      <c r="I1113" s="60">
        <v>29238.126000000004</v>
      </c>
      <c r="J1113" s="60">
        <v>29294.171999999995</v>
      </c>
      <c r="K1113" s="60">
        <v>29366.185999999998</v>
      </c>
      <c r="L1113" s="60">
        <v>29400.751</v>
      </c>
      <c r="M1113" s="60">
        <v>29448.357</v>
      </c>
      <c r="N1113" s="60">
        <v>29531.955000000002</v>
      </c>
      <c r="O1113" s="60">
        <v>29531.041000000001</v>
      </c>
      <c r="P1113" s="60">
        <v>29550.428999999993</v>
      </c>
      <c r="Q1113" s="60">
        <v>29515.925999999996</v>
      </c>
    </row>
    <row r="1114" spans="1:17" x14ac:dyDescent="0.3">
      <c r="A1114" t="s">
        <v>2057</v>
      </c>
      <c r="B1114" t="s">
        <v>123</v>
      </c>
      <c r="C1114" t="s">
        <v>925</v>
      </c>
      <c r="D1114" t="s">
        <v>926</v>
      </c>
      <c r="E1114" t="s">
        <v>126</v>
      </c>
      <c r="F1114" t="s">
        <v>53</v>
      </c>
      <c r="G1114" s="60">
        <v>17223.506000000001</v>
      </c>
      <c r="H1114" s="60">
        <v>17125.405000000002</v>
      </c>
      <c r="I1114" s="60">
        <v>17142.707999999999</v>
      </c>
      <c r="J1114" s="60">
        <v>17125.185000000001</v>
      </c>
      <c r="K1114" s="60">
        <v>17170.041999999998</v>
      </c>
      <c r="L1114" s="60">
        <v>17234.481</v>
      </c>
      <c r="M1114" s="60">
        <v>17372.187999999998</v>
      </c>
      <c r="N1114" s="60">
        <v>17523.669999999998</v>
      </c>
      <c r="O1114" s="60">
        <v>17579.868000000002</v>
      </c>
      <c r="P1114" s="60">
        <v>17743.569</v>
      </c>
      <c r="Q1114" s="60">
        <v>17846.249</v>
      </c>
    </row>
    <row r="1115" spans="1:17" x14ac:dyDescent="0.3">
      <c r="A1115" t="s">
        <v>2058</v>
      </c>
      <c r="B1115" t="s">
        <v>124</v>
      </c>
      <c r="C1115" t="s">
        <v>925</v>
      </c>
      <c r="D1115" t="s">
        <v>926</v>
      </c>
      <c r="E1115" t="s">
        <v>126</v>
      </c>
      <c r="F1115" t="s">
        <v>54</v>
      </c>
      <c r="G1115" s="60">
        <v>16666.937999999998</v>
      </c>
      <c r="H1115" s="60">
        <v>16523.307000000001</v>
      </c>
      <c r="I1115" s="60">
        <v>16448.848000000002</v>
      </c>
      <c r="J1115" s="60">
        <v>16371.916000000001</v>
      </c>
      <c r="K1115" s="60">
        <v>16365.067999999999</v>
      </c>
      <c r="L1115" s="60">
        <v>16451.100999999999</v>
      </c>
      <c r="M1115" s="60">
        <v>16515.561999999998</v>
      </c>
      <c r="N1115" s="60">
        <v>16630.330000000002</v>
      </c>
      <c r="O1115" s="60">
        <v>16707.356</v>
      </c>
      <c r="P1115" s="60">
        <v>16767.261999999999</v>
      </c>
      <c r="Q1115" s="60">
        <v>16859.758999999998</v>
      </c>
    </row>
    <row r="1116" spans="1:17" x14ac:dyDescent="0.3">
      <c r="A1116" t="s">
        <v>2059</v>
      </c>
      <c r="B1116" t="s">
        <v>35</v>
      </c>
      <c r="C1116" t="s">
        <v>925</v>
      </c>
      <c r="D1116" t="s">
        <v>926</v>
      </c>
      <c r="E1116" t="s">
        <v>55</v>
      </c>
      <c r="F1116" t="s">
        <v>53</v>
      </c>
      <c r="G1116" s="60">
        <v>29139.131000000005</v>
      </c>
      <c r="H1116" s="60">
        <v>29304.775000000005</v>
      </c>
      <c r="I1116" s="60">
        <v>29480.710000000003</v>
      </c>
      <c r="J1116" s="60">
        <v>29762.591</v>
      </c>
      <c r="K1116" s="60">
        <v>29983.670999999998</v>
      </c>
      <c r="L1116" s="60">
        <v>30164.644</v>
      </c>
      <c r="M1116" s="60">
        <v>30294.648000000001</v>
      </c>
      <c r="N1116" s="60">
        <v>30455.738999999998</v>
      </c>
      <c r="O1116" s="60">
        <v>30669.130000000008</v>
      </c>
      <c r="P1116" s="60">
        <v>30850.116000000005</v>
      </c>
      <c r="Q1116" s="60">
        <v>30974.061000000002</v>
      </c>
    </row>
    <row r="1117" spans="1:17" x14ac:dyDescent="0.3">
      <c r="A1117" t="s">
        <v>2060</v>
      </c>
      <c r="B1117" t="s">
        <v>36</v>
      </c>
      <c r="C1117" t="s">
        <v>925</v>
      </c>
      <c r="D1117" t="s">
        <v>926</v>
      </c>
      <c r="E1117" t="s">
        <v>55</v>
      </c>
      <c r="F1117" t="s">
        <v>54</v>
      </c>
      <c r="G1117" s="60">
        <v>30304.400000000001</v>
      </c>
      <c r="H1117" s="60">
        <v>30595.516000000007</v>
      </c>
      <c r="I1117" s="60">
        <v>30871.752999999993</v>
      </c>
      <c r="J1117" s="60">
        <v>31125.776999999995</v>
      </c>
      <c r="K1117" s="60">
        <v>31388.677000000007</v>
      </c>
      <c r="L1117" s="60">
        <v>31555.424000000003</v>
      </c>
      <c r="M1117" s="60">
        <v>31792.866000000002</v>
      </c>
      <c r="N1117" s="60">
        <v>32001.62999999999</v>
      </c>
      <c r="O1117" s="60">
        <v>32230.550000000003</v>
      </c>
      <c r="P1117" s="60">
        <v>32408.469000000008</v>
      </c>
      <c r="Q1117" s="60">
        <v>32588.485999999994</v>
      </c>
    </row>
    <row r="1118" spans="1:17" x14ac:dyDescent="0.3">
      <c r="A1118" t="s">
        <v>2061</v>
      </c>
      <c r="B1118" t="s">
        <v>123</v>
      </c>
      <c r="C1118" t="s">
        <v>927</v>
      </c>
      <c r="D1118" t="s">
        <v>928</v>
      </c>
      <c r="E1118" t="s">
        <v>126</v>
      </c>
      <c r="F1118" t="s">
        <v>53</v>
      </c>
      <c r="G1118" s="60">
        <v>12607.378999999997</v>
      </c>
      <c r="H1118" s="60">
        <v>12619.880999999998</v>
      </c>
      <c r="I1118" s="60">
        <v>12575.699000000001</v>
      </c>
      <c r="J1118" s="60">
        <v>12639.888999999999</v>
      </c>
      <c r="K1118" s="60">
        <v>12713.399999999998</v>
      </c>
      <c r="L1118" s="60">
        <v>12781.047</v>
      </c>
      <c r="M1118" s="60">
        <v>12873.098</v>
      </c>
      <c r="N1118" s="60">
        <v>12979.653000000004</v>
      </c>
      <c r="O1118" s="60">
        <v>13111.404000000002</v>
      </c>
      <c r="P1118" s="60">
        <v>13168.71</v>
      </c>
      <c r="Q1118" s="60">
        <v>13252.833000000002</v>
      </c>
    </row>
    <row r="1119" spans="1:17" x14ac:dyDescent="0.3">
      <c r="A1119" t="s">
        <v>2062</v>
      </c>
      <c r="B1119" t="s">
        <v>124</v>
      </c>
      <c r="C1119" t="s">
        <v>927</v>
      </c>
      <c r="D1119" t="s">
        <v>928</v>
      </c>
      <c r="E1119" t="s">
        <v>126</v>
      </c>
      <c r="F1119" t="s">
        <v>54</v>
      </c>
      <c r="G1119" s="60">
        <v>12928.776</v>
      </c>
      <c r="H1119" s="60">
        <v>12793.614000000001</v>
      </c>
      <c r="I1119" s="60">
        <v>12710.893000000002</v>
      </c>
      <c r="J1119" s="60">
        <v>12645.904999999999</v>
      </c>
      <c r="K1119" s="60">
        <v>12628.565000000001</v>
      </c>
      <c r="L1119" s="60">
        <v>12649.079999999998</v>
      </c>
      <c r="M1119" s="60">
        <v>12667.354000000003</v>
      </c>
      <c r="N1119" s="60">
        <v>12762.210000000001</v>
      </c>
      <c r="O1119" s="60">
        <v>12832.498000000001</v>
      </c>
      <c r="P1119" s="60">
        <v>12855.980999999998</v>
      </c>
      <c r="Q1119" s="60">
        <v>12902.646000000001</v>
      </c>
    </row>
    <row r="1120" spans="1:17" x14ac:dyDescent="0.3">
      <c r="A1120" t="s">
        <v>2063</v>
      </c>
      <c r="B1120" t="s">
        <v>35</v>
      </c>
      <c r="C1120" t="s">
        <v>927</v>
      </c>
      <c r="D1120" t="s">
        <v>928</v>
      </c>
      <c r="E1120" t="s">
        <v>55</v>
      </c>
      <c r="F1120" t="s">
        <v>53</v>
      </c>
      <c r="G1120" s="60">
        <v>20728.262999999999</v>
      </c>
      <c r="H1120" s="60">
        <v>20900.043000000001</v>
      </c>
      <c r="I1120" s="60">
        <v>21160.108000000004</v>
      </c>
      <c r="J1120" s="60">
        <v>21382.998</v>
      </c>
      <c r="K1120" s="60">
        <v>21524.938999999998</v>
      </c>
      <c r="L1120" s="60">
        <v>21669.534000000007</v>
      </c>
      <c r="M1120" s="60">
        <v>21839.317000000003</v>
      </c>
      <c r="N1120" s="60">
        <v>21993.365000000005</v>
      </c>
      <c r="O1120" s="60">
        <v>22124.813999999998</v>
      </c>
      <c r="P1120" s="60">
        <v>22247.11</v>
      </c>
      <c r="Q1120" s="60">
        <v>22322.922999999999</v>
      </c>
    </row>
    <row r="1121" spans="1:17" x14ac:dyDescent="0.3">
      <c r="A1121" t="s">
        <v>2064</v>
      </c>
      <c r="B1121" t="s">
        <v>36</v>
      </c>
      <c r="C1121" t="s">
        <v>927</v>
      </c>
      <c r="D1121" t="s">
        <v>928</v>
      </c>
      <c r="E1121" t="s">
        <v>55</v>
      </c>
      <c r="F1121" t="s">
        <v>54</v>
      </c>
      <c r="G1121" s="60">
        <v>21843.689000000006</v>
      </c>
      <c r="H1121" s="60">
        <v>22136.158000000003</v>
      </c>
      <c r="I1121" s="60">
        <v>22333.681</v>
      </c>
      <c r="J1121" s="60">
        <v>22582.533000000003</v>
      </c>
      <c r="K1121" s="60">
        <v>22795.978000000003</v>
      </c>
      <c r="L1121" s="60">
        <v>23018.385000000002</v>
      </c>
      <c r="M1121" s="60">
        <v>23207.227000000003</v>
      </c>
      <c r="N1121" s="60">
        <v>23373.925000000003</v>
      </c>
      <c r="O1121" s="60">
        <v>23543.63</v>
      </c>
      <c r="P1121" s="60">
        <v>23666.348999999998</v>
      </c>
      <c r="Q1121" s="60">
        <v>23757.475999999999</v>
      </c>
    </row>
    <row r="1122" spans="1:17" x14ac:dyDescent="0.3">
      <c r="A1122" t="s">
        <v>2065</v>
      </c>
      <c r="B1122" t="s">
        <v>123</v>
      </c>
      <c r="C1122" t="s">
        <v>929</v>
      </c>
      <c r="D1122" t="s">
        <v>930</v>
      </c>
      <c r="E1122" t="s">
        <v>126</v>
      </c>
      <c r="F1122" t="s">
        <v>53</v>
      </c>
      <c r="G1122" s="60">
        <v>11461.091</v>
      </c>
      <c r="H1122" s="60">
        <v>11449.156000000001</v>
      </c>
      <c r="I1122" s="60">
        <v>11372.777</v>
      </c>
      <c r="J1122" s="60">
        <v>11363.194</v>
      </c>
      <c r="K1122" s="60">
        <v>11407.358999999999</v>
      </c>
      <c r="L1122" s="60">
        <v>11457.003000000001</v>
      </c>
      <c r="M1122" s="60">
        <v>11498.644</v>
      </c>
      <c r="N1122" s="60">
        <v>11543.051000000001</v>
      </c>
      <c r="O1122" s="60">
        <v>11577.226999999997</v>
      </c>
      <c r="P1122" s="60">
        <v>11586.545000000002</v>
      </c>
      <c r="Q1122" s="60">
        <v>11603.931999999999</v>
      </c>
    </row>
    <row r="1123" spans="1:17" x14ac:dyDescent="0.3">
      <c r="A1123" t="s">
        <v>2066</v>
      </c>
      <c r="B1123" t="s">
        <v>124</v>
      </c>
      <c r="C1123" t="s">
        <v>929</v>
      </c>
      <c r="D1123" t="s">
        <v>930</v>
      </c>
      <c r="E1123" t="s">
        <v>126</v>
      </c>
      <c r="F1123" t="s">
        <v>54</v>
      </c>
      <c r="G1123" s="60">
        <v>10476.633999999998</v>
      </c>
      <c r="H1123" s="60">
        <v>10375.366</v>
      </c>
      <c r="I1123" s="60">
        <v>10339.187</v>
      </c>
      <c r="J1123" s="60">
        <v>10374.249</v>
      </c>
      <c r="K1123" s="60">
        <v>10401.686</v>
      </c>
      <c r="L1123" s="60">
        <v>10441.376000000002</v>
      </c>
      <c r="M1123" s="60">
        <v>10494.653999999999</v>
      </c>
      <c r="N1123" s="60">
        <v>10521.792000000001</v>
      </c>
      <c r="O1123" s="60">
        <v>10526.822</v>
      </c>
      <c r="P1123" s="60">
        <v>10520.041999999999</v>
      </c>
      <c r="Q1123" s="60">
        <v>10528.646000000001</v>
      </c>
    </row>
    <row r="1124" spans="1:17" x14ac:dyDescent="0.3">
      <c r="A1124" t="s">
        <v>2067</v>
      </c>
      <c r="B1124" t="s">
        <v>35</v>
      </c>
      <c r="C1124" t="s">
        <v>929</v>
      </c>
      <c r="D1124" t="s">
        <v>930</v>
      </c>
      <c r="E1124" t="s">
        <v>55</v>
      </c>
      <c r="F1124" t="s">
        <v>53</v>
      </c>
      <c r="G1124" s="60">
        <v>19335.162999999993</v>
      </c>
      <c r="H1124" s="60">
        <v>19255.529000000002</v>
      </c>
      <c r="I1124" s="60">
        <v>19280.244999999999</v>
      </c>
      <c r="J1124" s="60">
        <v>19282.467000000001</v>
      </c>
      <c r="K1124" s="60">
        <v>19210.807000000004</v>
      </c>
      <c r="L1124" s="60">
        <v>19116.134999999995</v>
      </c>
      <c r="M1124" s="60">
        <v>19181.654999999999</v>
      </c>
      <c r="N1124" s="60">
        <v>19214.114000000001</v>
      </c>
      <c r="O1124" s="60">
        <v>19242.508999999991</v>
      </c>
      <c r="P1124" s="60">
        <v>19268.485000000001</v>
      </c>
      <c r="Q1124" s="60">
        <v>19272.612999999998</v>
      </c>
    </row>
    <row r="1125" spans="1:17" x14ac:dyDescent="0.3">
      <c r="A1125" t="s">
        <v>2068</v>
      </c>
      <c r="B1125" t="s">
        <v>36</v>
      </c>
      <c r="C1125" t="s">
        <v>929</v>
      </c>
      <c r="D1125" t="s">
        <v>930</v>
      </c>
      <c r="E1125" t="s">
        <v>55</v>
      </c>
      <c r="F1125" t="s">
        <v>54</v>
      </c>
      <c r="G1125" s="60">
        <v>19944.628999999997</v>
      </c>
      <c r="H1125" s="60">
        <v>19947.756999999998</v>
      </c>
      <c r="I1125" s="60">
        <v>19920.039000000001</v>
      </c>
      <c r="J1125" s="60">
        <v>19922.940000000002</v>
      </c>
      <c r="K1125" s="60">
        <v>19920.082999999999</v>
      </c>
      <c r="L1125" s="60">
        <v>19910.328000000001</v>
      </c>
      <c r="M1125" s="60">
        <v>19912.28</v>
      </c>
      <c r="N1125" s="60">
        <v>19923.611000000001</v>
      </c>
      <c r="O1125" s="60">
        <v>19979.880000000005</v>
      </c>
      <c r="P1125" s="60">
        <v>19978.432000000001</v>
      </c>
      <c r="Q1125" s="60">
        <v>19998.655000000002</v>
      </c>
    </row>
    <row r="1126" spans="1:17" x14ac:dyDescent="0.3">
      <c r="A1126" t="s">
        <v>2069</v>
      </c>
      <c r="B1126" t="s">
        <v>123</v>
      </c>
      <c r="C1126" t="s">
        <v>931</v>
      </c>
      <c r="D1126" t="s">
        <v>932</v>
      </c>
      <c r="E1126" t="s">
        <v>126</v>
      </c>
      <c r="F1126" t="s">
        <v>53</v>
      </c>
      <c r="G1126" s="60">
        <v>7946.0820000000003</v>
      </c>
      <c r="H1126" s="60">
        <v>7901.6950000000006</v>
      </c>
      <c r="I1126" s="60">
        <v>7873.4290000000001</v>
      </c>
      <c r="J1126" s="60">
        <v>7887.8200000000015</v>
      </c>
      <c r="K1126" s="60">
        <v>7962.8819999999996</v>
      </c>
      <c r="L1126" s="60">
        <v>7981.616</v>
      </c>
      <c r="M1126" s="60">
        <v>8008.2439999999988</v>
      </c>
      <c r="N1126" s="60">
        <v>8083.7000000000007</v>
      </c>
      <c r="O1126" s="60">
        <v>8098.3490000000011</v>
      </c>
      <c r="P1126" s="60">
        <v>8111.0619999999999</v>
      </c>
      <c r="Q1126" s="60">
        <v>8143.8249999999998</v>
      </c>
    </row>
    <row r="1127" spans="1:17" x14ac:dyDescent="0.3">
      <c r="A1127" t="s">
        <v>2070</v>
      </c>
      <c r="B1127" t="s">
        <v>124</v>
      </c>
      <c r="C1127" t="s">
        <v>931</v>
      </c>
      <c r="D1127" t="s">
        <v>932</v>
      </c>
      <c r="E1127" t="s">
        <v>126</v>
      </c>
      <c r="F1127" t="s">
        <v>54</v>
      </c>
      <c r="G1127" s="60">
        <v>7687.4279999999999</v>
      </c>
      <c r="H1127" s="60">
        <v>7591.2269999999999</v>
      </c>
      <c r="I1127" s="60">
        <v>7532.2310000000007</v>
      </c>
      <c r="J1127" s="60">
        <v>7495.4680000000008</v>
      </c>
      <c r="K1127" s="60">
        <v>7415.7819999999992</v>
      </c>
      <c r="L1127" s="60">
        <v>7399.0020000000004</v>
      </c>
      <c r="M1127" s="60">
        <v>7382.4910000000009</v>
      </c>
      <c r="N1127" s="60">
        <v>7391.6900000000005</v>
      </c>
      <c r="O1127" s="60">
        <v>7414.8389999999999</v>
      </c>
      <c r="P1127" s="60">
        <v>7428.1390000000001</v>
      </c>
      <c r="Q1127" s="60">
        <v>7433.451</v>
      </c>
    </row>
    <row r="1128" spans="1:17" x14ac:dyDescent="0.3">
      <c r="A1128" t="s">
        <v>2071</v>
      </c>
      <c r="B1128" t="s">
        <v>35</v>
      </c>
      <c r="C1128" t="s">
        <v>931</v>
      </c>
      <c r="D1128" t="s">
        <v>932</v>
      </c>
      <c r="E1128" t="s">
        <v>55</v>
      </c>
      <c r="F1128" t="s">
        <v>53</v>
      </c>
      <c r="G1128" s="60">
        <v>14952.758999999996</v>
      </c>
      <c r="H1128" s="60">
        <v>14912.622000000003</v>
      </c>
      <c r="I1128" s="60">
        <v>14937.144999999997</v>
      </c>
      <c r="J1128" s="60">
        <v>14893.596</v>
      </c>
      <c r="K1128" s="60">
        <v>14827.143999999998</v>
      </c>
      <c r="L1128" s="60">
        <v>14845.368000000002</v>
      </c>
      <c r="M1128" s="60">
        <v>14869.218000000003</v>
      </c>
      <c r="N1128" s="60">
        <v>14864.285000000002</v>
      </c>
      <c r="O1128" s="60">
        <v>14867.302</v>
      </c>
      <c r="P1128" s="60">
        <v>14823.213</v>
      </c>
      <c r="Q1128" s="60">
        <v>14757.442000000001</v>
      </c>
    </row>
    <row r="1129" spans="1:17" x14ac:dyDescent="0.3">
      <c r="A1129" t="s">
        <v>2072</v>
      </c>
      <c r="B1129" t="s">
        <v>36</v>
      </c>
      <c r="C1129" t="s">
        <v>931</v>
      </c>
      <c r="D1129" t="s">
        <v>932</v>
      </c>
      <c r="E1129" t="s">
        <v>55</v>
      </c>
      <c r="F1129" t="s">
        <v>54</v>
      </c>
      <c r="G1129" s="60">
        <v>15779.242</v>
      </c>
      <c r="H1129" s="60">
        <v>15773.388999999999</v>
      </c>
      <c r="I1129" s="60">
        <v>15762.514999999998</v>
      </c>
      <c r="J1129" s="60">
        <v>15765.990999999996</v>
      </c>
      <c r="K1129" s="60">
        <v>15783.339</v>
      </c>
      <c r="L1129" s="60">
        <v>15772.179</v>
      </c>
      <c r="M1129" s="60">
        <v>15818.354000000001</v>
      </c>
      <c r="N1129" s="60">
        <v>15808.810999999998</v>
      </c>
      <c r="O1129" s="60">
        <v>15810.818000000001</v>
      </c>
      <c r="P1129" s="60">
        <v>15829.159000000003</v>
      </c>
      <c r="Q1129" s="60">
        <v>15829.613000000001</v>
      </c>
    </row>
    <row r="1130" spans="1:17" x14ac:dyDescent="0.3">
      <c r="A1130" t="s">
        <v>2073</v>
      </c>
      <c r="B1130" t="s">
        <v>123</v>
      </c>
      <c r="C1130" t="s">
        <v>933</v>
      </c>
      <c r="D1130" t="s">
        <v>934</v>
      </c>
      <c r="E1130" t="s">
        <v>126</v>
      </c>
      <c r="F1130" t="s">
        <v>53</v>
      </c>
      <c r="G1130" s="60">
        <v>11710.788999999999</v>
      </c>
      <c r="H1130" s="60">
        <v>11569.800999999999</v>
      </c>
      <c r="I1130" s="60">
        <v>11417.876000000002</v>
      </c>
      <c r="J1130" s="60">
        <v>11369.505999999999</v>
      </c>
      <c r="K1130" s="60">
        <v>11310.278999999999</v>
      </c>
      <c r="L1130" s="60">
        <v>11235.726000000001</v>
      </c>
      <c r="M1130" s="60">
        <v>11212.946000000002</v>
      </c>
      <c r="N1130" s="60">
        <v>11260.984999999999</v>
      </c>
      <c r="O1130" s="60">
        <v>11247.471000000001</v>
      </c>
      <c r="P1130" s="60">
        <v>11220.68</v>
      </c>
      <c r="Q1130" s="60">
        <v>11215.782000000001</v>
      </c>
    </row>
    <row r="1131" spans="1:17" x14ac:dyDescent="0.3">
      <c r="A1131" t="s">
        <v>2074</v>
      </c>
      <c r="B1131" t="s">
        <v>124</v>
      </c>
      <c r="C1131" t="s">
        <v>933</v>
      </c>
      <c r="D1131" t="s">
        <v>934</v>
      </c>
      <c r="E1131" t="s">
        <v>126</v>
      </c>
      <c r="F1131" t="s">
        <v>54</v>
      </c>
      <c r="G1131" s="60">
        <v>11662.282999999999</v>
      </c>
      <c r="H1131" s="60">
        <v>11439.033000000001</v>
      </c>
      <c r="I1131" s="60">
        <v>11216.752</v>
      </c>
      <c r="J1131" s="60">
        <v>11051.951999999999</v>
      </c>
      <c r="K1131" s="60">
        <v>10999.244999999999</v>
      </c>
      <c r="L1131" s="60">
        <v>10941.658999999998</v>
      </c>
      <c r="M1131" s="60">
        <v>10877.328000000001</v>
      </c>
      <c r="N1131" s="60">
        <v>10879.689</v>
      </c>
      <c r="O1131" s="60">
        <v>10861.008</v>
      </c>
      <c r="P1131" s="60">
        <v>10803.933000000003</v>
      </c>
      <c r="Q1131" s="60">
        <v>10748.935999999998</v>
      </c>
    </row>
    <row r="1132" spans="1:17" x14ac:dyDescent="0.3">
      <c r="A1132" t="s">
        <v>2075</v>
      </c>
      <c r="B1132" t="s">
        <v>35</v>
      </c>
      <c r="C1132" t="s">
        <v>933</v>
      </c>
      <c r="D1132" t="s">
        <v>934</v>
      </c>
      <c r="E1132" t="s">
        <v>55</v>
      </c>
      <c r="F1132" t="s">
        <v>53</v>
      </c>
      <c r="G1132" s="60">
        <v>16531.628000000004</v>
      </c>
      <c r="H1132" s="60">
        <v>16399.669000000002</v>
      </c>
      <c r="I1132" s="60">
        <v>16292.92</v>
      </c>
      <c r="J1132" s="60">
        <v>16176.062000000002</v>
      </c>
      <c r="K1132" s="60">
        <v>16100.885</v>
      </c>
      <c r="L1132" s="60">
        <v>16034.239000000001</v>
      </c>
      <c r="M1132" s="60">
        <v>15998.333000000002</v>
      </c>
      <c r="N1132" s="60">
        <v>15916.148999999999</v>
      </c>
      <c r="O1132" s="60">
        <v>15843.005999999999</v>
      </c>
      <c r="P1132" s="60">
        <v>15811.168</v>
      </c>
      <c r="Q1132" s="60">
        <v>15802.780000000002</v>
      </c>
    </row>
    <row r="1133" spans="1:17" x14ac:dyDescent="0.3">
      <c r="A1133" t="s">
        <v>2076</v>
      </c>
      <c r="B1133" t="s">
        <v>36</v>
      </c>
      <c r="C1133" t="s">
        <v>933</v>
      </c>
      <c r="D1133" t="s">
        <v>934</v>
      </c>
      <c r="E1133" t="s">
        <v>55</v>
      </c>
      <c r="F1133" t="s">
        <v>54</v>
      </c>
      <c r="G1133" s="60">
        <v>16820.015999999996</v>
      </c>
      <c r="H1133" s="60">
        <v>16857.791999999998</v>
      </c>
      <c r="I1133" s="60">
        <v>16877.369000000002</v>
      </c>
      <c r="J1133" s="60">
        <v>16878.690999999999</v>
      </c>
      <c r="K1133" s="60">
        <v>16797.898999999998</v>
      </c>
      <c r="L1133" s="60">
        <v>16761.881999999998</v>
      </c>
      <c r="M1133" s="60">
        <v>16775.072999999997</v>
      </c>
      <c r="N1133" s="60">
        <v>16684.931</v>
      </c>
      <c r="O1133" s="60">
        <v>16610.506000000001</v>
      </c>
      <c r="P1133" s="60">
        <v>16566.669999999998</v>
      </c>
      <c r="Q1133" s="60">
        <v>16546.572999999997</v>
      </c>
    </row>
    <row r="1134" spans="1:17" x14ac:dyDescent="0.3">
      <c r="A1134" t="s">
        <v>2077</v>
      </c>
      <c r="B1134" t="s">
        <v>123</v>
      </c>
      <c r="C1134" t="s">
        <v>935</v>
      </c>
      <c r="D1134" t="s">
        <v>936</v>
      </c>
      <c r="E1134" t="s">
        <v>126</v>
      </c>
      <c r="F1134" t="s">
        <v>53</v>
      </c>
      <c r="G1134" s="60">
        <v>15704.654</v>
      </c>
      <c r="H1134" s="60">
        <v>15871.159000000003</v>
      </c>
      <c r="I1134" s="60">
        <v>16011.81</v>
      </c>
      <c r="J1134" s="60">
        <v>16158.382000000001</v>
      </c>
      <c r="K1134" s="60">
        <v>16296.382000000005</v>
      </c>
      <c r="L1134" s="60">
        <v>16394.435000000001</v>
      </c>
      <c r="M1134" s="60">
        <v>16462.580000000002</v>
      </c>
      <c r="N1134" s="60">
        <v>16628.925999999999</v>
      </c>
      <c r="O1134" s="60">
        <v>16807.914000000001</v>
      </c>
      <c r="P1134" s="60">
        <v>16934.103999999999</v>
      </c>
      <c r="Q1134" s="60">
        <v>17023.955999999998</v>
      </c>
    </row>
    <row r="1135" spans="1:17" x14ac:dyDescent="0.3">
      <c r="A1135" t="s">
        <v>2078</v>
      </c>
      <c r="B1135" t="s">
        <v>124</v>
      </c>
      <c r="C1135" t="s">
        <v>935</v>
      </c>
      <c r="D1135" t="s">
        <v>936</v>
      </c>
      <c r="E1135" t="s">
        <v>126</v>
      </c>
      <c r="F1135" t="s">
        <v>54</v>
      </c>
      <c r="G1135" s="60">
        <v>15990.885999999997</v>
      </c>
      <c r="H1135" s="60">
        <v>15990.175999999998</v>
      </c>
      <c r="I1135" s="60">
        <v>15940.102000000001</v>
      </c>
      <c r="J1135" s="60">
        <v>15937.751</v>
      </c>
      <c r="K1135" s="60">
        <v>15905.566999999999</v>
      </c>
      <c r="L1135" s="60">
        <v>15949.528</v>
      </c>
      <c r="M1135" s="60">
        <v>15991.728000000001</v>
      </c>
      <c r="N1135" s="60">
        <v>16006.028</v>
      </c>
      <c r="O1135" s="60">
        <v>16048.315000000002</v>
      </c>
      <c r="P1135" s="60">
        <v>16086.975999999999</v>
      </c>
      <c r="Q1135" s="60">
        <v>16147.105</v>
      </c>
    </row>
    <row r="1136" spans="1:17" x14ac:dyDescent="0.3">
      <c r="A1136" t="s">
        <v>2079</v>
      </c>
      <c r="B1136" t="s">
        <v>35</v>
      </c>
      <c r="C1136" t="s">
        <v>935</v>
      </c>
      <c r="D1136" t="s">
        <v>936</v>
      </c>
      <c r="E1136" t="s">
        <v>55</v>
      </c>
      <c r="F1136" t="s">
        <v>53</v>
      </c>
      <c r="G1136" s="60">
        <v>19016.162</v>
      </c>
      <c r="H1136" s="60">
        <v>19016.633000000005</v>
      </c>
      <c r="I1136" s="60">
        <v>19010.235999999997</v>
      </c>
      <c r="J1136" s="60">
        <v>19021.030999999999</v>
      </c>
      <c r="K1136" s="60">
        <v>19006.239000000001</v>
      </c>
      <c r="L1136" s="60">
        <v>18983.702000000001</v>
      </c>
      <c r="M1136" s="60">
        <v>18960.191000000003</v>
      </c>
      <c r="N1136" s="60">
        <v>18927.530999999992</v>
      </c>
      <c r="O1136" s="60">
        <v>18901.276999999998</v>
      </c>
      <c r="P1136" s="60">
        <v>18891.34</v>
      </c>
      <c r="Q1136" s="60">
        <v>18872.174000000003</v>
      </c>
    </row>
    <row r="1137" spans="1:17" x14ac:dyDescent="0.3">
      <c r="A1137" t="s">
        <v>2080</v>
      </c>
      <c r="B1137" t="s">
        <v>36</v>
      </c>
      <c r="C1137" t="s">
        <v>935</v>
      </c>
      <c r="D1137" t="s">
        <v>936</v>
      </c>
      <c r="E1137" t="s">
        <v>55</v>
      </c>
      <c r="F1137" t="s">
        <v>54</v>
      </c>
      <c r="G1137" s="60">
        <v>18734.307000000001</v>
      </c>
      <c r="H1137" s="60">
        <v>18774.497000000003</v>
      </c>
      <c r="I1137" s="60">
        <v>18811.119000000006</v>
      </c>
      <c r="J1137" s="60">
        <v>18822.529000000002</v>
      </c>
      <c r="K1137" s="60">
        <v>18814.510000000002</v>
      </c>
      <c r="L1137" s="60">
        <v>18810.300999999999</v>
      </c>
      <c r="M1137" s="60">
        <v>18831.797000000002</v>
      </c>
      <c r="N1137" s="60">
        <v>18831.202999999998</v>
      </c>
      <c r="O1137" s="60">
        <v>18835.018000000004</v>
      </c>
      <c r="P1137" s="60">
        <v>18813.266</v>
      </c>
      <c r="Q1137" s="60">
        <v>18796.208000000002</v>
      </c>
    </row>
    <row r="1138" spans="1:17" x14ac:dyDescent="0.3">
      <c r="A1138" t="s">
        <v>2081</v>
      </c>
      <c r="B1138" t="s">
        <v>123</v>
      </c>
      <c r="C1138" t="s">
        <v>937</v>
      </c>
      <c r="D1138" t="s">
        <v>938</v>
      </c>
      <c r="E1138" t="s">
        <v>126</v>
      </c>
      <c r="F1138" t="s">
        <v>53</v>
      </c>
      <c r="G1138" s="60">
        <v>13297.325000000001</v>
      </c>
      <c r="H1138" s="60">
        <v>13244.465999999999</v>
      </c>
      <c r="I1138" s="60">
        <v>13225.217000000001</v>
      </c>
      <c r="J1138" s="60">
        <v>13256.140999999998</v>
      </c>
      <c r="K1138" s="60">
        <v>13277.161</v>
      </c>
      <c r="L1138" s="60">
        <v>13324.104999999998</v>
      </c>
      <c r="M1138" s="60">
        <v>13386.713999999998</v>
      </c>
      <c r="N1138" s="60">
        <v>13462.147999999999</v>
      </c>
      <c r="O1138" s="60">
        <v>13503.246000000003</v>
      </c>
      <c r="P1138" s="60">
        <v>13498.254000000001</v>
      </c>
      <c r="Q1138" s="60">
        <v>13515.861000000004</v>
      </c>
    </row>
    <row r="1139" spans="1:17" x14ac:dyDescent="0.3">
      <c r="A1139" t="s">
        <v>2082</v>
      </c>
      <c r="B1139" t="s">
        <v>124</v>
      </c>
      <c r="C1139" t="s">
        <v>937</v>
      </c>
      <c r="D1139" t="s">
        <v>938</v>
      </c>
      <c r="E1139" t="s">
        <v>126</v>
      </c>
      <c r="F1139" t="s">
        <v>54</v>
      </c>
      <c r="G1139" s="60">
        <v>12816.324000000001</v>
      </c>
      <c r="H1139" s="60">
        <v>12757.256999999998</v>
      </c>
      <c r="I1139" s="60">
        <v>12730.383999999998</v>
      </c>
      <c r="J1139" s="60">
        <v>12752.102999999999</v>
      </c>
      <c r="K1139" s="60">
        <v>12742.803000000002</v>
      </c>
      <c r="L1139" s="60">
        <v>12755.646999999997</v>
      </c>
      <c r="M1139" s="60">
        <v>12714.52</v>
      </c>
      <c r="N1139" s="60">
        <v>12739.906999999997</v>
      </c>
      <c r="O1139" s="60">
        <v>12731.837</v>
      </c>
      <c r="P1139" s="60">
        <v>12708.753000000002</v>
      </c>
      <c r="Q1139" s="60">
        <v>12718.752</v>
      </c>
    </row>
    <row r="1140" spans="1:17" x14ac:dyDescent="0.3">
      <c r="A1140" t="s">
        <v>2083</v>
      </c>
      <c r="B1140" t="s">
        <v>35</v>
      </c>
      <c r="C1140" t="s">
        <v>937</v>
      </c>
      <c r="D1140" t="s">
        <v>938</v>
      </c>
      <c r="E1140" t="s">
        <v>55</v>
      </c>
      <c r="F1140" t="s">
        <v>53</v>
      </c>
      <c r="G1140" s="60">
        <v>24287.274000000001</v>
      </c>
      <c r="H1140" s="60">
        <v>24209.855</v>
      </c>
      <c r="I1140" s="60">
        <v>24157.733999999997</v>
      </c>
      <c r="J1140" s="60">
        <v>24108.917000000005</v>
      </c>
      <c r="K1140" s="60">
        <v>24085.242000000006</v>
      </c>
      <c r="L1140" s="60">
        <v>24026.933000000001</v>
      </c>
      <c r="M1140" s="60">
        <v>24018.769</v>
      </c>
      <c r="N1140" s="60">
        <v>23987.470000000008</v>
      </c>
      <c r="O1140" s="60">
        <v>23994.417999999998</v>
      </c>
      <c r="P1140" s="60">
        <v>23952.912</v>
      </c>
      <c r="Q1140" s="60">
        <v>23933.634000000002</v>
      </c>
    </row>
    <row r="1141" spans="1:17" x14ac:dyDescent="0.3">
      <c r="A1141" t="s">
        <v>2084</v>
      </c>
      <c r="B1141" t="s">
        <v>36</v>
      </c>
      <c r="C1141" t="s">
        <v>937</v>
      </c>
      <c r="D1141" t="s">
        <v>938</v>
      </c>
      <c r="E1141" t="s">
        <v>55</v>
      </c>
      <c r="F1141" t="s">
        <v>54</v>
      </c>
      <c r="G1141" s="60">
        <v>25373.145</v>
      </c>
      <c r="H1141" s="60">
        <v>25379.993999999999</v>
      </c>
      <c r="I1141" s="60">
        <v>25369.131999999998</v>
      </c>
      <c r="J1141" s="60">
        <v>25390.144</v>
      </c>
      <c r="K1141" s="60">
        <v>25393.647000000001</v>
      </c>
      <c r="L1141" s="60">
        <v>25406.348999999998</v>
      </c>
      <c r="M1141" s="60">
        <v>25485.272999999997</v>
      </c>
      <c r="N1141" s="60">
        <v>25511.39</v>
      </c>
      <c r="O1141" s="60">
        <v>25507.179</v>
      </c>
      <c r="P1141" s="60">
        <v>25476.278000000002</v>
      </c>
      <c r="Q1141" s="60">
        <v>25506.959999999999</v>
      </c>
    </row>
    <row r="1142" spans="1:17" x14ac:dyDescent="0.3">
      <c r="A1142" t="s">
        <v>2085</v>
      </c>
      <c r="B1142" t="s">
        <v>123</v>
      </c>
      <c r="C1142" t="s">
        <v>939</v>
      </c>
      <c r="D1142" t="s">
        <v>940</v>
      </c>
      <c r="E1142" t="s">
        <v>126</v>
      </c>
      <c r="F1142" t="s">
        <v>53</v>
      </c>
      <c r="G1142" s="60">
        <v>11702.928</v>
      </c>
      <c r="H1142" s="60">
        <v>11616.822999999999</v>
      </c>
      <c r="I1142" s="60">
        <v>11609.535</v>
      </c>
      <c r="J1142" s="60">
        <v>11557.504999999997</v>
      </c>
      <c r="K1142" s="60">
        <v>11555.329999999998</v>
      </c>
      <c r="L1142" s="60">
        <v>11545.999999999998</v>
      </c>
      <c r="M1142" s="60">
        <v>11583.106</v>
      </c>
      <c r="N1142" s="60">
        <v>11557.306999999999</v>
      </c>
      <c r="O1142" s="60">
        <v>11581.418999999998</v>
      </c>
      <c r="P1142" s="60">
        <v>11614.708000000001</v>
      </c>
      <c r="Q1142" s="60">
        <v>11642.115000000002</v>
      </c>
    </row>
    <row r="1143" spans="1:17" x14ac:dyDescent="0.3">
      <c r="A1143" t="s">
        <v>2086</v>
      </c>
      <c r="B1143" t="s">
        <v>124</v>
      </c>
      <c r="C1143" t="s">
        <v>939</v>
      </c>
      <c r="D1143" t="s">
        <v>940</v>
      </c>
      <c r="E1143" t="s">
        <v>126</v>
      </c>
      <c r="F1143" t="s">
        <v>54</v>
      </c>
      <c r="G1143" s="60">
        <v>11293.179000000002</v>
      </c>
      <c r="H1143" s="60">
        <v>11212.374</v>
      </c>
      <c r="I1143" s="60">
        <v>11113.643999999998</v>
      </c>
      <c r="J1143" s="60">
        <v>11045.906999999999</v>
      </c>
      <c r="K1143" s="60">
        <v>10974.588</v>
      </c>
      <c r="L1143" s="60">
        <v>10942.511999999999</v>
      </c>
      <c r="M1143" s="60">
        <v>10930.519</v>
      </c>
      <c r="N1143" s="60">
        <v>10911.334999999997</v>
      </c>
      <c r="O1143" s="60">
        <v>10866.102999999999</v>
      </c>
      <c r="P1143" s="60">
        <v>10830.145</v>
      </c>
      <c r="Q1143" s="60">
        <v>10802.984000000002</v>
      </c>
    </row>
    <row r="1144" spans="1:17" x14ac:dyDescent="0.3">
      <c r="A1144" t="s">
        <v>2087</v>
      </c>
      <c r="B1144" t="s">
        <v>35</v>
      </c>
      <c r="C1144" t="s">
        <v>939</v>
      </c>
      <c r="D1144" t="s">
        <v>940</v>
      </c>
      <c r="E1144" t="s">
        <v>55</v>
      </c>
      <c r="F1144" t="s">
        <v>53</v>
      </c>
      <c r="G1144" s="60">
        <v>19130.408999999996</v>
      </c>
      <c r="H1144" s="60">
        <v>19001.98</v>
      </c>
      <c r="I1144" s="60">
        <v>18864.626000000004</v>
      </c>
      <c r="J1144" s="60">
        <v>18799.539000000001</v>
      </c>
      <c r="K1144" s="60">
        <v>18742.526000000002</v>
      </c>
      <c r="L1144" s="60">
        <v>18697.673000000003</v>
      </c>
      <c r="M1144" s="60">
        <v>18670.297000000002</v>
      </c>
      <c r="N1144" s="60">
        <v>18694.881000000005</v>
      </c>
      <c r="O1144" s="60">
        <v>18684.326000000001</v>
      </c>
      <c r="P1144" s="60">
        <v>18664.558999999997</v>
      </c>
      <c r="Q1144" s="60">
        <v>18645.788000000004</v>
      </c>
    </row>
    <row r="1145" spans="1:17" x14ac:dyDescent="0.3">
      <c r="A1145" t="s">
        <v>2088</v>
      </c>
      <c r="B1145" t="s">
        <v>36</v>
      </c>
      <c r="C1145" t="s">
        <v>939</v>
      </c>
      <c r="D1145" t="s">
        <v>940</v>
      </c>
      <c r="E1145" t="s">
        <v>55</v>
      </c>
      <c r="F1145" t="s">
        <v>54</v>
      </c>
      <c r="G1145" s="60">
        <v>19867.744000000002</v>
      </c>
      <c r="H1145" s="60">
        <v>19736.737000000005</v>
      </c>
      <c r="I1145" s="60">
        <v>19646.794000000002</v>
      </c>
      <c r="J1145" s="60">
        <v>19614.47</v>
      </c>
      <c r="K1145" s="60">
        <v>19550.170999999998</v>
      </c>
      <c r="L1145" s="60">
        <v>19448.952000000001</v>
      </c>
      <c r="M1145" s="60">
        <v>19484.716000000004</v>
      </c>
      <c r="N1145" s="60">
        <v>19477.814000000002</v>
      </c>
      <c r="O1145" s="60">
        <v>19458.449999999997</v>
      </c>
      <c r="P1145" s="60">
        <v>19496.464</v>
      </c>
      <c r="Q1145" s="60">
        <v>19464.169999999995</v>
      </c>
    </row>
    <row r="1146" spans="1:17" x14ac:dyDescent="0.3">
      <c r="A1146" t="s">
        <v>2089</v>
      </c>
      <c r="B1146" t="s">
        <v>123</v>
      </c>
      <c r="C1146" t="s">
        <v>941</v>
      </c>
      <c r="D1146" t="s">
        <v>942</v>
      </c>
      <c r="E1146" t="s">
        <v>126</v>
      </c>
      <c r="F1146" t="s">
        <v>53</v>
      </c>
      <c r="G1146" s="60">
        <v>17108.137000000002</v>
      </c>
      <c r="H1146" s="60">
        <v>17028.293000000001</v>
      </c>
      <c r="I1146" s="60">
        <v>17102.705999999998</v>
      </c>
      <c r="J1146" s="60">
        <v>17180.540000000005</v>
      </c>
      <c r="K1146" s="60">
        <v>17333.883000000002</v>
      </c>
      <c r="L1146" s="60">
        <v>17524.034999999996</v>
      </c>
      <c r="M1146" s="60">
        <v>17733.455000000002</v>
      </c>
      <c r="N1146" s="60">
        <v>17943.424999999999</v>
      </c>
      <c r="O1146" s="60">
        <v>18111.850999999995</v>
      </c>
      <c r="P1146" s="60">
        <v>18237.225999999999</v>
      </c>
      <c r="Q1146" s="60">
        <v>18403.920999999995</v>
      </c>
    </row>
    <row r="1147" spans="1:17" x14ac:dyDescent="0.3">
      <c r="A1147" t="s">
        <v>2090</v>
      </c>
      <c r="B1147" t="s">
        <v>124</v>
      </c>
      <c r="C1147" t="s">
        <v>941</v>
      </c>
      <c r="D1147" t="s">
        <v>942</v>
      </c>
      <c r="E1147" t="s">
        <v>126</v>
      </c>
      <c r="F1147" t="s">
        <v>54</v>
      </c>
      <c r="G1147" s="60">
        <v>18233.674999999999</v>
      </c>
      <c r="H1147" s="60">
        <v>18204.764999999999</v>
      </c>
      <c r="I1147" s="60">
        <v>18123.464</v>
      </c>
      <c r="J1147" s="60">
        <v>18193.782000000003</v>
      </c>
      <c r="K1147" s="60">
        <v>18222.595000000001</v>
      </c>
      <c r="L1147" s="60">
        <v>18341.950999999997</v>
      </c>
      <c r="M1147" s="60">
        <v>18460.288999999997</v>
      </c>
      <c r="N1147" s="60">
        <v>18692.845999999998</v>
      </c>
      <c r="O1147" s="60">
        <v>18788.940999999999</v>
      </c>
      <c r="P1147" s="60">
        <v>18849.815000000002</v>
      </c>
      <c r="Q1147" s="60">
        <v>18893.538</v>
      </c>
    </row>
    <row r="1148" spans="1:17" x14ac:dyDescent="0.3">
      <c r="A1148" t="s">
        <v>2091</v>
      </c>
      <c r="B1148" t="s">
        <v>35</v>
      </c>
      <c r="C1148" t="s">
        <v>941</v>
      </c>
      <c r="D1148" t="s">
        <v>942</v>
      </c>
      <c r="E1148" t="s">
        <v>55</v>
      </c>
      <c r="F1148" t="s">
        <v>53</v>
      </c>
      <c r="G1148" s="60">
        <v>29450.648999999998</v>
      </c>
      <c r="H1148" s="60">
        <v>29672.080000000005</v>
      </c>
      <c r="I1148" s="60">
        <v>29877.479000000003</v>
      </c>
      <c r="J1148" s="60">
        <v>30168.422000000002</v>
      </c>
      <c r="K1148" s="60">
        <v>30334.866000000002</v>
      </c>
      <c r="L1148" s="60">
        <v>30546.719000000001</v>
      </c>
      <c r="M1148" s="60">
        <v>30816.354000000003</v>
      </c>
      <c r="N1148" s="60">
        <v>31060.899000000001</v>
      </c>
      <c r="O1148" s="60">
        <v>31277.093000000008</v>
      </c>
      <c r="P1148" s="60">
        <v>31552.134999999998</v>
      </c>
      <c r="Q1148" s="60">
        <v>31822.852999999996</v>
      </c>
    </row>
    <row r="1149" spans="1:17" x14ac:dyDescent="0.3">
      <c r="A1149" t="s">
        <v>2092</v>
      </c>
      <c r="B1149" t="s">
        <v>36</v>
      </c>
      <c r="C1149" t="s">
        <v>941</v>
      </c>
      <c r="D1149" t="s">
        <v>942</v>
      </c>
      <c r="E1149" t="s">
        <v>55</v>
      </c>
      <c r="F1149" t="s">
        <v>54</v>
      </c>
      <c r="G1149" s="60">
        <v>30010.713000000003</v>
      </c>
      <c r="H1149" s="60">
        <v>30344.541999999994</v>
      </c>
      <c r="I1149" s="60">
        <v>30767.866000000005</v>
      </c>
      <c r="J1149" s="60">
        <v>31125.847999999998</v>
      </c>
      <c r="K1149" s="60">
        <v>31490.107000000004</v>
      </c>
      <c r="L1149" s="60">
        <v>31781.467000000004</v>
      </c>
      <c r="M1149" s="60">
        <v>32154.027999999995</v>
      </c>
      <c r="N1149" s="60">
        <v>32476.382999999998</v>
      </c>
      <c r="O1149" s="60">
        <v>32857.685999999994</v>
      </c>
      <c r="P1149" s="60">
        <v>33176.160999999993</v>
      </c>
      <c r="Q1149" s="60">
        <v>33503.656999999999</v>
      </c>
    </row>
    <row r="1150" spans="1:17" x14ac:dyDescent="0.3">
      <c r="A1150" t="s">
        <v>2093</v>
      </c>
      <c r="B1150" t="s">
        <v>123</v>
      </c>
      <c r="C1150" t="s">
        <v>943</v>
      </c>
      <c r="D1150" t="s">
        <v>944</v>
      </c>
      <c r="E1150" t="s">
        <v>126</v>
      </c>
      <c r="F1150" t="s">
        <v>53</v>
      </c>
      <c r="G1150" s="60">
        <v>20341.495999999999</v>
      </c>
      <c r="H1150" s="60">
        <v>20579.388999999999</v>
      </c>
      <c r="I1150" s="60">
        <v>20747.587</v>
      </c>
      <c r="J1150" s="60">
        <v>20892.542000000001</v>
      </c>
      <c r="K1150" s="60">
        <v>21007.779999999995</v>
      </c>
      <c r="L1150" s="60">
        <v>21052.742000000002</v>
      </c>
      <c r="M1150" s="60">
        <v>21120.040999999997</v>
      </c>
      <c r="N1150" s="60">
        <v>21249.494000000002</v>
      </c>
      <c r="O1150" s="60">
        <v>21404.53</v>
      </c>
      <c r="P1150" s="60">
        <v>21554.844000000001</v>
      </c>
      <c r="Q1150" s="60">
        <v>21741.303</v>
      </c>
    </row>
    <row r="1151" spans="1:17" x14ac:dyDescent="0.3">
      <c r="A1151" t="s">
        <v>2094</v>
      </c>
      <c r="B1151" t="s">
        <v>124</v>
      </c>
      <c r="C1151" t="s">
        <v>943</v>
      </c>
      <c r="D1151" t="s">
        <v>944</v>
      </c>
      <c r="E1151" t="s">
        <v>126</v>
      </c>
      <c r="F1151" t="s">
        <v>54</v>
      </c>
      <c r="G1151" s="60">
        <v>19381.617000000002</v>
      </c>
      <c r="H1151" s="60">
        <v>19444.288</v>
      </c>
      <c r="I1151" s="60">
        <v>19494.264999999999</v>
      </c>
      <c r="J1151" s="60">
        <v>19513.085999999999</v>
      </c>
      <c r="K1151" s="60">
        <v>19459.29</v>
      </c>
      <c r="L1151" s="60">
        <v>19462.216</v>
      </c>
      <c r="M1151" s="60">
        <v>19471.348000000002</v>
      </c>
      <c r="N1151" s="60">
        <v>19485.433000000005</v>
      </c>
      <c r="O1151" s="60">
        <v>19552.587000000003</v>
      </c>
      <c r="P1151" s="60">
        <v>19659.156000000003</v>
      </c>
      <c r="Q1151" s="60">
        <v>19780.350999999999</v>
      </c>
    </row>
    <row r="1152" spans="1:17" x14ac:dyDescent="0.3">
      <c r="A1152" t="s">
        <v>2095</v>
      </c>
      <c r="B1152" t="s">
        <v>35</v>
      </c>
      <c r="C1152" t="s">
        <v>943</v>
      </c>
      <c r="D1152" t="s">
        <v>944</v>
      </c>
      <c r="E1152" t="s">
        <v>55</v>
      </c>
      <c r="F1152" t="s">
        <v>53</v>
      </c>
      <c r="G1152" s="60">
        <v>20403.545000000006</v>
      </c>
      <c r="H1152" s="60">
        <v>20701.595999999998</v>
      </c>
      <c r="I1152" s="60">
        <v>20962.252999999993</v>
      </c>
      <c r="J1152" s="60">
        <v>21216.006999999998</v>
      </c>
      <c r="K1152" s="60">
        <v>21477.867999999991</v>
      </c>
      <c r="L1152" s="60">
        <v>21747.985000000008</v>
      </c>
      <c r="M1152" s="60">
        <v>22009.446999999996</v>
      </c>
      <c r="N1152" s="60">
        <v>22271.038999999997</v>
      </c>
      <c r="O1152" s="60">
        <v>22491.062999999995</v>
      </c>
      <c r="P1152" s="60">
        <v>22723.223000000002</v>
      </c>
      <c r="Q1152" s="60">
        <v>22979.507000000005</v>
      </c>
    </row>
    <row r="1153" spans="1:17" x14ac:dyDescent="0.3">
      <c r="A1153" t="s">
        <v>2096</v>
      </c>
      <c r="B1153" t="s">
        <v>36</v>
      </c>
      <c r="C1153" t="s">
        <v>943</v>
      </c>
      <c r="D1153" t="s">
        <v>944</v>
      </c>
      <c r="E1153" t="s">
        <v>55</v>
      </c>
      <c r="F1153" t="s">
        <v>54</v>
      </c>
      <c r="G1153" s="60">
        <v>20730.909999999996</v>
      </c>
      <c r="H1153" s="60">
        <v>21103.224999999995</v>
      </c>
      <c r="I1153" s="60">
        <v>21496.275000000001</v>
      </c>
      <c r="J1153" s="60">
        <v>21872.387999999992</v>
      </c>
      <c r="K1153" s="60">
        <v>22253.818000000003</v>
      </c>
      <c r="L1153" s="60">
        <v>22589.462</v>
      </c>
      <c r="M1153" s="60">
        <v>22860.052000000003</v>
      </c>
      <c r="N1153" s="60">
        <v>23133.998</v>
      </c>
      <c r="O1153" s="60">
        <v>23406.286</v>
      </c>
      <c r="P1153" s="60">
        <v>23692.093000000001</v>
      </c>
      <c r="Q1153" s="60">
        <v>23922.188999999991</v>
      </c>
    </row>
    <row r="1154" spans="1:17" x14ac:dyDescent="0.3">
      <c r="A1154" t="s">
        <v>2097</v>
      </c>
      <c r="B1154" t="s">
        <v>123</v>
      </c>
      <c r="C1154" t="s">
        <v>945</v>
      </c>
      <c r="D1154" t="s">
        <v>946</v>
      </c>
      <c r="E1154" t="s">
        <v>126</v>
      </c>
      <c r="F1154" t="s">
        <v>53</v>
      </c>
      <c r="G1154" s="60">
        <v>17617.109</v>
      </c>
      <c r="H1154" s="60">
        <v>17592.866999999998</v>
      </c>
      <c r="I1154" s="60">
        <v>17479.894000000004</v>
      </c>
      <c r="J1154" s="60">
        <v>17521.137999999995</v>
      </c>
      <c r="K1154" s="60">
        <v>17555.358</v>
      </c>
      <c r="L1154" s="60">
        <v>17696.892</v>
      </c>
      <c r="M1154" s="60">
        <v>17835.240000000002</v>
      </c>
      <c r="N1154" s="60">
        <v>17984.955000000002</v>
      </c>
      <c r="O1154" s="60">
        <v>18064.138000000003</v>
      </c>
      <c r="P1154" s="60">
        <v>18192.392</v>
      </c>
      <c r="Q1154" s="60">
        <v>18276.868999999999</v>
      </c>
    </row>
    <row r="1155" spans="1:17" x14ac:dyDescent="0.3">
      <c r="A1155" t="s">
        <v>2098</v>
      </c>
      <c r="B1155" t="s">
        <v>124</v>
      </c>
      <c r="C1155" t="s">
        <v>945</v>
      </c>
      <c r="D1155" t="s">
        <v>946</v>
      </c>
      <c r="E1155" t="s">
        <v>126</v>
      </c>
      <c r="F1155" t="s">
        <v>54</v>
      </c>
      <c r="G1155" s="60">
        <v>18003.030999999999</v>
      </c>
      <c r="H1155" s="60">
        <v>17941.145999999997</v>
      </c>
      <c r="I1155" s="60">
        <v>17904.285999999996</v>
      </c>
      <c r="J1155" s="60">
        <v>17922.263999999996</v>
      </c>
      <c r="K1155" s="60">
        <v>17984.384000000002</v>
      </c>
      <c r="L1155" s="60">
        <v>18018.401999999998</v>
      </c>
      <c r="M1155" s="60">
        <v>18089.367000000002</v>
      </c>
      <c r="N1155" s="60">
        <v>18187.948</v>
      </c>
      <c r="O1155" s="60">
        <v>18213.315999999995</v>
      </c>
      <c r="P1155" s="60">
        <v>18262.390999999996</v>
      </c>
      <c r="Q1155" s="60">
        <v>18315.464000000004</v>
      </c>
    </row>
    <row r="1156" spans="1:17" x14ac:dyDescent="0.3">
      <c r="A1156" t="s">
        <v>2099</v>
      </c>
      <c r="B1156" t="s">
        <v>35</v>
      </c>
      <c r="C1156" t="s">
        <v>945</v>
      </c>
      <c r="D1156" t="s">
        <v>946</v>
      </c>
      <c r="E1156" t="s">
        <v>55</v>
      </c>
      <c r="F1156" t="s">
        <v>53</v>
      </c>
      <c r="G1156" s="60">
        <v>30007.297999999999</v>
      </c>
      <c r="H1156" s="60">
        <v>30229.158000000007</v>
      </c>
      <c r="I1156" s="60">
        <v>30599.480000000007</v>
      </c>
      <c r="J1156" s="60">
        <v>30890.960999999996</v>
      </c>
      <c r="K1156" s="60">
        <v>31095.287000000004</v>
      </c>
      <c r="L1156" s="60">
        <v>31339.574000000008</v>
      </c>
      <c r="M1156" s="60">
        <v>31534.851999999995</v>
      </c>
      <c r="N1156" s="60">
        <v>31714.167000000001</v>
      </c>
      <c r="O1156" s="60">
        <v>31935.975999999995</v>
      </c>
      <c r="P1156" s="60">
        <v>32148.751999999993</v>
      </c>
      <c r="Q1156" s="60">
        <v>32376.407999999999</v>
      </c>
    </row>
    <row r="1157" spans="1:17" x14ac:dyDescent="0.3">
      <c r="A1157" t="s">
        <v>2100</v>
      </c>
      <c r="B1157" t="s">
        <v>36</v>
      </c>
      <c r="C1157" t="s">
        <v>945</v>
      </c>
      <c r="D1157" t="s">
        <v>946</v>
      </c>
      <c r="E1157" t="s">
        <v>55</v>
      </c>
      <c r="F1157" t="s">
        <v>54</v>
      </c>
      <c r="G1157" s="60">
        <v>30643.166999999994</v>
      </c>
      <c r="H1157" s="60">
        <v>30984.597000000002</v>
      </c>
      <c r="I1157" s="60">
        <v>31332.053000000004</v>
      </c>
      <c r="J1157" s="60">
        <v>31698.959000000003</v>
      </c>
      <c r="K1157" s="60">
        <v>32009.819</v>
      </c>
      <c r="L1157" s="60">
        <v>32307.451000000005</v>
      </c>
      <c r="M1157" s="60">
        <v>32622.885000000006</v>
      </c>
      <c r="N1157" s="60">
        <v>32953.476999999999</v>
      </c>
      <c r="O1157" s="60">
        <v>33213.175999999999</v>
      </c>
      <c r="P1157" s="60">
        <v>33487.570999999996</v>
      </c>
      <c r="Q1157" s="60">
        <v>33749.611000000004</v>
      </c>
    </row>
    <row r="1158" spans="1:17" x14ac:dyDescent="0.3">
      <c r="A1158" t="s">
        <v>2101</v>
      </c>
      <c r="B1158" t="s">
        <v>123</v>
      </c>
      <c r="C1158" t="s">
        <v>947</v>
      </c>
      <c r="D1158" t="s">
        <v>948</v>
      </c>
      <c r="E1158" t="s">
        <v>126</v>
      </c>
      <c r="F1158" t="s">
        <v>53</v>
      </c>
      <c r="G1158" s="60">
        <v>12599.804</v>
      </c>
      <c r="H1158" s="60">
        <v>12550.588999999998</v>
      </c>
      <c r="I1158" s="60">
        <v>12544.763999999999</v>
      </c>
      <c r="J1158" s="60">
        <v>12565.892</v>
      </c>
      <c r="K1158" s="60">
        <v>12554.811</v>
      </c>
      <c r="L1158" s="60">
        <v>12596.441000000001</v>
      </c>
      <c r="M1158" s="60">
        <v>12648.503000000001</v>
      </c>
      <c r="N1158" s="60">
        <v>12680.269</v>
      </c>
      <c r="O1158" s="60">
        <v>12692.047999999999</v>
      </c>
      <c r="P1158" s="60">
        <v>12722.456</v>
      </c>
      <c r="Q1158" s="60">
        <v>12794.923999999999</v>
      </c>
    </row>
    <row r="1159" spans="1:17" x14ac:dyDescent="0.3">
      <c r="A1159" t="s">
        <v>2102</v>
      </c>
      <c r="B1159" t="s">
        <v>124</v>
      </c>
      <c r="C1159" t="s">
        <v>947</v>
      </c>
      <c r="D1159" t="s">
        <v>948</v>
      </c>
      <c r="E1159" t="s">
        <v>126</v>
      </c>
      <c r="F1159" t="s">
        <v>54</v>
      </c>
      <c r="G1159" s="60">
        <v>12731.406000000001</v>
      </c>
      <c r="H1159" s="60">
        <v>12712.39</v>
      </c>
      <c r="I1159" s="60">
        <v>12707.438000000002</v>
      </c>
      <c r="J1159" s="60">
        <v>12719.556999999999</v>
      </c>
      <c r="K1159" s="60">
        <v>12608.471999999998</v>
      </c>
      <c r="L1159" s="60">
        <v>12636.178000000002</v>
      </c>
      <c r="M1159" s="60">
        <v>12673.766999999996</v>
      </c>
      <c r="N1159" s="60">
        <v>12681.344999999999</v>
      </c>
      <c r="O1159" s="60">
        <v>12708.082</v>
      </c>
      <c r="P1159" s="60">
        <v>12750.084000000001</v>
      </c>
      <c r="Q1159" s="60">
        <v>12802.909</v>
      </c>
    </row>
    <row r="1160" spans="1:17" x14ac:dyDescent="0.3">
      <c r="A1160" t="s">
        <v>2103</v>
      </c>
      <c r="B1160" t="s">
        <v>35</v>
      </c>
      <c r="C1160" t="s">
        <v>947</v>
      </c>
      <c r="D1160" t="s">
        <v>948</v>
      </c>
      <c r="E1160" t="s">
        <v>55</v>
      </c>
      <c r="F1160" t="s">
        <v>53</v>
      </c>
      <c r="G1160" s="60">
        <v>16530.451000000001</v>
      </c>
      <c r="H1160" s="60">
        <v>16651.825999999997</v>
      </c>
      <c r="I1160" s="60">
        <v>16808.191000000003</v>
      </c>
      <c r="J1160" s="60">
        <v>16882.226999999999</v>
      </c>
      <c r="K1160" s="60">
        <v>16969.536999999997</v>
      </c>
      <c r="L1160" s="60">
        <v>17019.487999999998</v>
      </c>
      <c r="M1160" s="60">
        <v>17131.195000000003</v>
      </c>
      <c r="N1160" s="60">
        <v>17233.603999999999</v>
      </c>
      <c r="O1160" s="60">
        <v>17258.797999999999</v>
      </c>
      <c r="P1160" s="60">
        <v>17311.862999999994</v>
      </c>
      <c r="Q1160" s="60">
        <v>17353.254999999997</v>
      </c>
    </row>
    <row r="1161" spans="1:17" x14ac:dyDescent="0.3">
      <c r="A1161" t="s">
        <v>2104</v>
      </c>
      <c r="B1161" t="s">
        <v>36</v>
      </c>
      <c r="C1161" t="s">
        <v>947</v>
      </c>
      <c r="D1161" t="s">
        <v>948</v>
      </c>
      <c r="E1161" t="s">
        <v>55</v>
      </c>
      <c r="F1161" t="s">
        <v>54</v>
      </c>
      <c r="G1161" s="60">
        <v>16741.670000000002</v>
      </c>
      <c r="H1161" s="60">
        <v>16897.662</v>
      </c>
      <c r="I1161" s="60">
        <v>17090.410999999996</v>
      </c>
      <c r="J1161" s="60">
        <v>17256.244999999999</v>
      </c>
      <c r="K1161" s="60">
        <v>17514.504999999997</v>
      </c>
      <c r="L1161" s="60">
        <v>17691.616000000002</v>
      </c>
      <c r="M1161" s="60">
        <v>17828.482</v>
      </c>
      <c r="N1161" s="60">
        <v>17976.887000000002</v>
      </c>
      <c r="O1161" s="60">
        <v>18122.150000000001</v>
      </c>
      <c r="P1161" s="60">
        <v>18248.013999999999</v>
      </c>
      <c r="Q1161" s="60">
        <v>18344.922000000002</v>
      </c>
    </row>
    <row r="1162" spans="1:17" x14ac:dyDescent="0.3">
      <c r="A1162" t="s">
        <v>2105</v>
      </c>
      <c r="B1162" t="s">
        <v>123</v>
      </c>
      <c r="C1162" t="s">
        <v>949</v>
      </c>
      <c r="D1162" t="s">
        <v>950</v>
      </c>
      <c r="E1162" t="s">
        <v>126</v>
      </c>
      <c r="F1162" t="s">
        <v>53</v>
      </c>
      <c r="G1162" s="60">
        <v>40392.671999999991</v>
      </c>
      <c r="H1162" s="60">
        <v>40366.526999999995</v>
      </c>
      <c r="I1162" s="60">
        <v>40404.881999999998</v>
      </c>
      <c r="J1162" s="60">
        <v>40552.226000000002</v>
      </c>
      <c r="K1162" s="60">
        <v>40625.663</v>
      </c>
      <c r="L1162" s="60">
        <v>40850.426000000007</v>
      </c>
      <c r="M1162" s="60">
        <v>40986.67</v>
      </c>
      <c r="N1162" s="60">
        <v>41189.22</v>
      </c>
      <c r="O1162" s="60">
        <v>41430.650000000009</v>
      </c>
      <c r="P1162" s="60">
        <v>41580.218999999983</v>
      </c>
      <c r="Q1162" s="60">
        <v>41765.884000000005</v>
      </c>
    </row>
    <row r="1163" spans="1:17" x14ac:dyDescent="0.3">
      <c r="A1163" t="s">
        <v>2106</v>
      </c>
      <c r="B1163" t="s">
        <v>124</v>
      </c>
      <c r="C1163" t="s">
        <v>949</v>
      </c>
      <c r="D1163" t="s">
        <v>950</v>
      </c>
      <c r="E1163" t="s">
        <v>126</v>
      </c>
      <c r="F1163" t="s">
        <v>54</v>
      </c>
      <c r="G1163" s="60">
        <v>38953.141999999985</v>
      </c>
      <c r="H1163" s="60">
        <v>38686.573999999993</v>
      </c>
      <c r="I1163" s="60">
        <v>38489.48799999999</v>
      </c>
      <c r="J1163" s="60">
        <v>38218.537000000004</v>
      </c>
      <c r="K1163" s="60">
        <v>38185.687999999995</v>
      </c>
      <c r="L1163" s="60">
        <v>38104.074000000008</v>
      </c>
      <c r="M1163" s="60">
        <v>38080.69</v>
      </c>
      <c r="N1163" s="60">
        <v>38024.856</v>
      </c>
      <c r="O1163" s="60">
        <v>37954.668000000005</v>
      </c>
      <c r="P1163" s="60">
        <v>37902.209000000003</v>
      </c>
      <c r="Q1163" s="60">
        <v>37961.455000000002</v>
      </c>
    </row>
    <row r="1164" spans="1:17" x14ac:dyDescent="0.3">
      <c r="A1164" t="s">
        <v>2107</v>
      </c>
      <c r="B1164" t="s">
        <v>35</v>
      </c>
      <c r="C1164" t="s">
        <v>949</v>
      </c>
      <c r="D1164" t="s">
        <v>950</v>
      </c>
      <c r="E1164" t="s">
        <v>55</v>
      </c>
      <c r="F1164" t="s">
        <v>53</v>
      </c>
      <c r="G1164" s="60">
        <v>52301.884000000013</v>
      </c>
      <c r="H1164" s="60">
        <v>52263.976999999999</v>
      </c>
      <c r="I1164" s="60">
        <v>52228.798000000003</v>
      </c>
      <c r="J1164" s="60">
        <v>52248.984999999993</v>
      </c>
      <c r="K1164" s="60">
        <v>52256.432999999997</v>
      </c>
      <c r="L1164" s="60">
        <v>52315.95900000001</v>
      </c>
      <c r="M1164" s="60">
        <v>52472.109999999986</v>
      </c>
      <c r="N1164" s="60">
        <v>52618.149000000012</v>
      </c>
      <c r="O1164" s="60">
        <v>52615.483999999975</v>
      </c>
      <c r="P1164" s="60">
        <v>52672.31500000001</v>
      </c>
      <c r="Q1164" s="60">
        <v>52733.810999999987</v>
      </c>
    </row>
    <row r="1165" spans="1:17" x14ac:dyDescent="0.3">
      <c r="A1165" t="s">
        <v>2108</v>
      </c>
      <c r="B1165" t="s">
        <v>36</v>
      </c>
      <c r="C1165" t="s">
        <v>949</v>
      </c>
      <c r="D1165" t="s">
        <v>950</v>
      </c>
      <c r="E1165" t="s">
        <v>55</v>
      </c>
      <c r="F1165" t="s">
        <v>54</v>
      </c>
      <c r="G1165" s="60">
        <v>53630.148999999998</v>
      </c>
      <c r="H1165" s="60">
        <v>53688.487000000001</v>
      </c>
      <c r="I1165" s="60">
        <v>53777.364000000009</v>
      </c>
      <c r="J1165" s="60">
        <v>54009.106999999989</v>
      </c>
      <c r="K1165" s="60">
        <v>54101.651999999987</v>
      </c>
      <c r="L1165" s="60">
        <v>54267.461000000003</v>
      </c>
      <c r="M1165" s="60">
        <v>54435.810999999987</v>
      </c>
      <c r="N1165" s="60">
        <v>54628.115999999995</v>
      </c>
      <c r="O1165" s="60">
        <v>54700.919999999991</v>
      </c>
      <c r="P1165" s="60">
        <v>54880.757999999987</v>
      </c>
      <c r="Q1165" s="60">
        <v>54828.303999999996</v>
      </c>
    </row>
    <row r="1166" spans="1:17" x14ac:dyDescent="0.3">
      <c r="A1166" t="s">
        <v>2109</v>
      </c>
      <c r="B1166" t="s">
        <v>123</v>
      </c>
      <c r="C1166" t="s">
        <v>951</v>
      </c>
      <c r="D1166" t="s">
        <v>952</v>
      </c>
      <c r="E1166" t="s">
        <v>126</v>
      </c>
      <c r="F1166" t="s">
        <v>53</v>
      </c>
      <c r="G1166" s="60">
        <v>25101.820000000003</v>
      </c>
      <c r="H1166" s="60">
        <v>25150.415999999994</v>
      </c>
      <c r="I1166" s="60">
        <v>25170.846000000001</v>
      </c>
      <c r="J1166" s="60">
        <v>25276.864999999991</v>
      </c>
      <c r="K1166" s="60">
        <v>25507.537</v>
      </c>
      <c r="L1166" s="60">
        <v>25700.361000000001</v>
      </c>
      <c r="M1166" s="60">
        <v>25841.505999999998</v>
      </c>
      <c r="N1166" s="60">
        <v>26050.848000000005</v>
      </c>
      <c r="O1166" s="60">
        <v>26244.344000000001</v>
      </c>
      <c r="P1166" s="60">
        <v>26432.168000000001</v>
      </c>
      <c r="Q1166" s="60">
        <v>26547.275999999998</v>
      </c>
    </row>
    <row r="1167" spans="1:17" x14ac:dyDescent="0.3">
      <c r="A1167" t="s">
        <v>2110</v>
      </c>
      <c r="B1167" t="s">
        <v>124</v>
      </c>
      <c r="C1167" t="s">
        <v>951</v>
      </c>
      <c r="D1167" t="s">
        <v>952</v>
      </c>
      <c r="E1167" t="s">
        <v>126</v>
      </c>
      <c r="F1167" t="s">
        <v>54</v>
      </c>
      <c r="G1167" s="60">
        <v>24893.054</v>
      </c>
      <c r="H1167" s="60">
        <v>24791.11</v>
      </c>
      <c r="I1167" s="60">
        <v>24672.894000000004</v>
      </c>
      <c r="J1167" s="60">
        <v>24539.582000000002</v>
      </c>
      <c r="K1167" s="60">
        <v>24501.190000000002</v>
      </c>
      <c r="L1167" s="60">
        <v>24499.993000000002</v>
      </c>
      <c r="M1167" s="60">
        <v>24507.252999999997</v>
      </c>
      <c r="N1167" s="60">
        <v>24575.774000000005</v>
      </c>
      <c r="O1167" s="60">
        <v>24531.353000000003</v>
      </c>
      <c r="P1167" s="60">
        <v>24488.204999999998</v>
      </c>
      <c r="Q1167" s="60">
        <v>24544.970000000005</v>
      </c>
    </row>
    <row r="1168" spans="1:17" x14ac:dyDescent="0.3">
      <c r="A1168" t="s">
        <v>2111</v>
      </c>
      <c r="B1168" t="s">
        <v>35</v>
      </c>
      <c r="C1168" t="s">
        <v>951</v>
      </c>
      <c r="D1168" t="s">
        <v>952</v>
      </c>
      <c r="E1168" t="s">
        <v>55</v>
      </c>
      <c r="F1168" t="s">
        <v>53</v>
      </c>
      <c r="G1168" s="60">
        <v>35705.127</v>
      </c>
      <c r="H1168" s="60">
        <v>35647.51999999999</v>
      </c>
      <c r="I1168" s="60">
        <v>35736.171999999991</v>
      </c>
      <c r="J1168" s="60">
        <v>35799.148000000008</v>
      </c>
      <c r="K1168" s="60">
        <v>35741.851000000002</v>
      </c>
      <c r="L1168" s="60">
        <v>35852.658000000003</v>
      </c>
      <c r="M1168" s="60">
        <v>35941.039000000004</v>
      </c>
      <c r="N1168" s="60">
        <v>35996.224000000002</v>
      </c>
      <c r="O1168" s="60">
        <v>36023.808999999994</v>
      </c>
      <c r="P1168" s="60">
        <v>36019.013999999996</v>
      </c>
      <c r="Q1168" s="60">
        <v>36055.97600000001</v>
      </c>
    </row>
    <row r="1169" spans="1:17" x14ac:dyDescent="0.3">
      <c r="A1169" t="s">
        <v>2112</v>
      </c>
      <c r="B1169" t="s">
        <v>36</v>
      </c>
      <c r="C1169" t="s">
        <v>951</v>
      </c>
      <c r="D1169" t="s">
        <v>952</v>
      </c>
      <c r="E1169" t="s">
        <v>55</v>
      </c>
      <c r="F1169" t="s">
        <v>54</v>
      </c>
      <c r="G1169" s="60">
        <v>37593.224999999991</v>
      </c>
      <c r="H1169" s="60">
        <v>37607.978999999999</v>
      </c>
      <c r="I1169" s="60">
        <v>37750.561000000002</v>
      </c>
      <c r="J1169" s="60">
        <v>37887.335000000006</v>
      </c>
      <c r="K1169" s="60">
        <v>37964.767999999996</v>
      </c>
      <c r="L1169" s="60">
        <v>38053.912999999993</v>
      </c>
      <c r="M1169" s="60">
        <v>38279.300999999992</v>
      </c>
      <c r="N1169" s="60">
        <v>38416.024999999994</v>
      </c>
      <c r="O1169" s="60">
        <v>38546.096000000005</v>
      </c>
      <c r="P1169" s="60">
        <v>38647.184000000008</v>
      </c>
      <c r="Q1169" s="60">
        <v>38669.445999999996</v>
      </c>
    </row>
    <row r="1170" spans="1:17" x14ac:dyDescent="0.3">
      <c r="A1170" t="s">
        <v>2113</v>
      </c>
      <c r="B1170" t="s">
        <v>123</v>
      </c>
      <c r="C1170" t="s">
        <v>953</v>
      </c>
      <c r="D1170" t="s">
        <v>954</v>
      </c>
      <c r="E1170" t="s">
        <v>126</v>
      </c>
      <c r="F1170" t="s">
        <v>53</v>
      </c>
      <c r="G1170" s="60">
        <v>117698.83299999998</v>
      </c>
      <c r="H1170" s="60">
        <v>119088.761</v>
      </c>
      <c r="I1170" s="60">
        <v>120088.26800000003</v>
      </c>
      <c r="J1170" s="60">
        <v>120943.31099999999</v>
      </c>
      <c r="K1170" s="60">
        <v>121464.322</v>
      </c>
      <c r="L1170" s="60">
        <v>121905.60199999998</v>
      </c>
      <c r="M1170" s="60">
        <v>122226.22100000001</v>
      </c>
      <c r="N1170" s="60">
        <v>122532.20199999996</v>
      </c>
      <c r="O1170" s="60">
        <v>123129.68800000001</v>
      </c>
      <c r="P1170" s="60">
        <v>123565.94499999999</v>
      </c>
      <c r="Q1170" s="60">
        <v>123949.16499999998</v>
      </c>
    </row>
    <row r="1171" spans="1:17" x14ac:dyDescent="0.3">
      <c r="A1171" t="s">
        <v>2114</v>
      </c>
      <c r="B1171" t="s">
        <v>124</v>
      </c>
      <c r="C1171" t="s">
        <v>953</v>
      </c>
      <c r="D1171" t="s">
        <v>954</v>
      </c>
      <c r="E1171" t="s">
        <v>126</v>
      </c>
      <c r="F1171" t="s">
        <v>54</v>
      </c>
      <c r="G1171" s="60">
        <v>109616.87000000001</v>
      </c>
      <c r="H1171" s="60">
        <v>109713.787</v>
      </c>
      <c r="I1171" s="60">
        <v>109892.07599999999</v>
      </c>
      <c r="J1171" s="60">
        <v>109607.53899999999</v>
      </c>
      <c r="K1171" s="60">
        <v>109256.86700000003</v>
      </c>
      <c r="L1171" s="60">
        <v>109051.40000000001</v>
      </c>
      <c r="M1171" s="60">
        <v>108673.285</v>
      </c>
      <c r="N1171" s="60">
        <v>108545.891</v>
      </c>
      <c r="O1171" s="60">
        <v>108537.371</v>
      </c>
      <c r="P1171" s="60">
        <v>108611.59699999999</v>
      </c>
      <c r="Q1171" s="60">
        <v>108871.55499999999</v>
      </c>
    </row>
    <row r="1172" spans="1:17" x14ac:dyDescent="0.3">
      <c r="A1172" t="s">
        <v>2115</v>
      </c>
      <c r="B1172" t="s">
        <v>35</v>
      </c>
      <c r="C1172" t="s">
        <v>953</v>
      </c>
      <c r="D1172" t="s">
        <v>954</v>
      </c>
      <c r="E1172" t="s">
        <v>55</v>
      </c>
      <c r="F1172" t="s">
        <v>53</v>
      </c>
      <c r="G1172" s="60">
        <v>81810.50999999998</v>
      </c>
      <c r="H1172" s="60">
        <v>83170.261999999988</v>
      </c>
      <c r="I1172" s="60">
        <v>84565.375000000015</v>
      </c>
      <c r="J1172" s="60">
        <v>85899.471000000005</v>
      </c>
      <c r="K1172" s="60">
        <v>87187.939000000028</v>
      </c>
      <c r="L1172" s="60">
        <v>88483.287000000011</v>
      </c>
      <c r="M1172" s="60">
        <v>89774.330000000016</v>
      </c>
      <c r="N1172" s="60">
        <v>91110.025999999983</v>
      </c>
      <c r="O1172" s="60">
        <v>92104.167999999976</v>
      </c>
      <c r="P1172" s="60">
        <v>93341.868000000017</v>
      </c>
      <c r="Q1172" s="60">
        <v>94638.951000000001</v>
      </c>
    </row>
    <row r="1173" spans="1:17" x14ac:dyDescent="0.3">
      <c r="A1173" t="s">
        <v>2116</v>
      </c>
      <c r="B1173" t="s">
        <v>36</v>
      </c>
      <c r="C1173" t="s">
        <v>953</v>
      </c>
      <c r="D1173" t="s">
        <v>954</v>
      </c>
      <c r="E1173" t="s">
        <v>55</v>
      </c>
      <c r="F1173" t="s">
        <v>54</v>
      </c>
      <c r="G1173" s="60">
        <v>78336.862000000008</v>
      </c>
      <c r="H1173" s="60">
        <v>79724.402000000016</v>
      </c>
      <c r="I1173" s="60">
        <v>80843.61599999998</v>
      </c>
      <c r="J1173" s="60">
        <v>82145.929999999993</v>
      </c>
      <c r="K1173" s="60">
        <v>83441.499999999985</v>
      </c>
      <c r="L1173" s="60">
        <v>84681.328999999998</v>
      </c>
      <c r="M1173" s="60">
        <v>85890.556000000011</v>
      </c>
      <c r="N1173" s="60">
        <v>86879.46699999999</v>
      </c>
      <c r="O1173" s="60">
        <v>87663.743000000017</v>
      </c>
      <c r="P1173" s="60">
        <v>88650.763000000006</v>
      </c>
      <c r="Q1173" s="60">
        <v>89510.998999999982</v>
      </c>
    </row>
    <row r="1174" spans="1:17" x14ac:dyDescent="0.3">
      <c r="A1174" t="s">
        <v>2117</v>
      </c>
      <c r="B1174" t="s">
        <v>123</v>
      </c>
      <c r="C1174" t="s">
        <v>955</v>
      </c>
      <c r="D1174" t="s">
        <v>956</v>
      </c>
      <c r="E1174" t="s">
        <v>126</v>
      </c>
      <c r="F1174" t="s">
        <v>53</v>
      </c>
      <c r="G1174" s="60">
        <v>33105.422000000013</v>
      </c>
      <c r="H1174" s="60">
        <v>33176.423000000003</v>
      </c>
      <c r="I1174" s="60">
        <v>33306.540999999997</v>
      </c>
      <c r="J1174" s="60">
        <v>33373.461000000003</v>
      </c>
      <c r="K1174" s="60">
        <v>33455.23000000001</v>
      </c>
      <c r="L1174" s="60">
        <v>33531.652000000002</v>
      </c>
      <c r="M1174" s="60">
        <v>33572.585000000006</v>
      </c>
      <c r="N1174" s="60">
        <v>33793.512999999999</v>
      </c>
      <c r="O1174" s="60">
        <v>33913.775999999998</v>
      </c>
      <c r="P1174" s="60">
        <v>33946.601000000002</v>
      </c>
      <c r="Q1174" s="60">
        <v>33952.626999999993</v>
      </c>
    </row>
    <row r="1175" spans="1:17" x14ac:dyDescent="0.3">
      <c r="A1175" t="s">
        <v>2118</v>
      </c>
      <c r="B1175" t="s">
        <v>124</v>
      </c>
      <c r="C1175" t="s">
        <v>955</v>
      </c>
      <c r="D1175" t="s">
        <v>956</v>
      </c>
      <c r="E1175" t="s">
        <v>126</v>
      </c>
      <c r="F1175" t="s">
        <v>54</v>
      </c>
      <c r="G1175" s="60">
        <v>32757.486000000001</v>
      </c>
      <c r="H1175" s="60">
        <v>32555.093000000001</v>
      </c>
      <c r="I1175" s="60">
        <v>32373.731</v>
      </c>
      <c r="J1175" s="60">
        <v>32219.300999999999</v>
      </c>
      <c r="K1175" s="60">
        <v>32141.721999999998</v>
      </c>
      <c r="L1175" s="60">
        <v>32113.351999999999</v>
      </c>
      <c r="M1175" s="60">
        <v>32080.508999999998</v>
      </c>
      <c r="N1175" s="60">
        <v>32040.787999999997</v>
      </c>
      <c r="O1175" s="60">
        <v>31970.515999999996</v>
      </c>
      <c r="P1175" s="60">
        <v>31866.948999999997</v>
      </c>
      <c r="Q1175" s="60">
        <v>31790.727000000003</v>
      </c>
    </row>
    <row r="1176" spans="1:17" x14ac:dyDescent="0.3">
      <c r="A1176" t="s">
        <v>2119</v>
      </c>
      <c r="B1176" t="s">
        <v>35</v>
      </c>
      <c r="C1176" t="s">
        <v>955</v>
      </c>
      <c r="D1176" t="s">
        <v>956</v>
      </c>
      <c r="E1176" t="s">
        <v>55</v>
      </c>
      <c r="F1176" t="s">
        <v>53</v>
      </c>
      <c r="G1176" s="60">
        <v>41541.021000000008</v>
      </c>
      <c r="H1176" s="60">
        <v>41665.956999999995</v>
      </c>
      <c r="I1176" s="60">
        <v>41819.369999999995</v>
      </c>
      <c r="J1176" s="60">
        <v>41944.476000000002</v>
      </c>
      <c r="K1176" s="60">
        <v>42084.291000000005</v>
      </c>
      <c r="L1176" s="60">
        <v>42214.567000000003</v>
      </c>
      <c r="M1176" s="60">
        <v>42515.26999999999</v>
      </c>
      <c r="N1176" s="60">
        <v>42690.248000000007</v>
      </c>
      <c r="O1176" s="60">
        <v>42793.454999999994</v>
      </c>
      <c r="P1176" s="60">
        <v>42990.899999999994</v>
      </c>
      <c r="Q1176" s="60">
        <v>43105.979999999996</v>
      </c>
    </row>
    <row r="1177" spans="1:17" x14ac:dyDescent="0.3">
      <c r="A1177" t="s">
        <v>2120</v>
      </c>
      <c r="B1177" t="s">
        <v>36</v>
      </c>
      <c r="C1177" t="s">
        <v>955</v>
      </c>
      <c r="D1177" t="s">
        <v>956</v>
      </c>
      <c r="E1177" t="s">
        <v>55</v>
      </c>
      <c r="F1177" t="s">
        <v>54</v>
      </c>
      <c r="G1177" s="60">
        <v>42449.760000000002</v>
      </c>
      <c r="H1177" s="60">
        <v>42595.335999999996</v>
      </c>
      <c r="I1177" s="60">
        <v>42752.991999999998</v>
      </c>
      <c r="J1177" s="60">
        <v>42988.719000000005</v>
      </c>
      <c r="K1177" s="60">
        <v>43174.731999999975</v>
      </c>
      <c r="L1177" s="60">
        <v>43367.830999999991</v>
      </c>
      <c r="M1177" s="60">
        <v>43629.606</v>
      </c>
      <c r="N1177" s="60">
        <v>43796.924999999988</v>
      </c>
      <c r="O1177" s="60">
        <v>43992.449000000008</v>
      </c>
      <c r="P1177" s="60">
        <v>44185.656999999992</v>
      </c>
      <c r="Q1177" s="60">
        <v>44360.26400000001</v>
      </c>
    </row>
    <row r="1178" spans="1:17" x14ac:dyDescent="0.3">
      <c r="A1178" t="s">
        <v>2121</v>
      </c>
      <c r="B1178" t="s">
        <v>123</v>
      </c>
      <c r="C1178" t="s">
        <v>957</v>
      </c>
      <c r="D1178" t="s">
        <v>958</v>
      </c>
      <c r="E1178" t="s">
        <v>126</v>
      </c>
      <c r="F1178" t="s">
        <v>53</v>
      </c>
      <c r="G1178" s="60">
        <v>30435.675999999999</v>
      </c>
      <c r="H1178" s="60">
        <v>30287.042000000009</v>
      </c>
      <c r="I1178" s="60">
        <v>30058.149000000005</v>
      </c>
      <c r="J1178" s="60">
        <v>29862.266</v>
      </c>
      <c r="K1178" s="60">
        <v>29763.350999999995</v>
      </c>
      <c r="L1178" s="60">
        <v>29839.656999999999</v>
      </c>
      <c r="M1178" s="60">
        <v>29902.083000000002</v>
      </c>
      <c r="N1178" s="60">
        <v>29992.998000000007</v>
      </c>
      <c r="O1178" s="60">
        <v>29940.60400000001</v>
      </c>
      <c r="P1178" s="60">
        <v>29977.202999999998</v>
      </c>
      <c r="Q1178" s="60">
        <v>29968.920999999995</v>
      </c>
    </row>
    <row r="1179" spans="1:17" x14ac:dyDescent="0.3">
      <c r="A1179" t="s">
        <v>2122</v>
      </c>
      <c r="B1179" t="s">
        <v>124</v>
      </c>
      <c r="C1179" t="s">
        <v>957</v>
      </c>
      <c r="D1179" t="s">
        <v>958</v>
      </c>
      <c r="E1179" t="s">
        <v>126</v>
      </c>
      <c r="F1179" t="s">
        <v>54</v>
      </c>
      <c r="G1179" s="60">
        <v>30361.046000000002</v>
      </c>
      <c r="H1179" s="60">
        <v>29910.178999999996</v>
      </c>
      <c r="I1179" s="60">
        <v>29512.771000000001</v>
      </c>
      <c r="J1179" s="60">
        <v>29304.561999999998</v>
      </c>
      <c r="K1179" s="60">
        <v>29050.629999999997</v>
      </c>
      <c r="L1179" s="60">
        <v>28965.885999999999</v>
      </c>
      <c r="M1179" s="60">
        <v>28876.778999999995</v>
      </c>
      <c r="N1179" s="60">
        <v>28769.734</v>
      </c>
      <c r="O1179" s="60">
        <v>28672.014999999996</v>
      </c>
      <c r="P1179" s="60">
        <v>28485.360000000001</v>
      </c>
      <c r="Q1179" s="60">
        <v>28465.688000000006</v>
      </c>
    </row>
    <row r="1180" spans="1:17" x14ac:dyDescent="0.3">
      <c r="A1180" t="s">
        <v>2123</v>
      </c>
      <c r="B1180" t="s">
        <v>35</v>
      </c>
      <c r="C1180" t="s">
        <v>957</v>
      </c>
      <c r="D1180" t="s">
        <v>958</v>
      </c>
      <c r="E1180" t="s">
        <v>55</v>
      </c>
      <c r="F1180" t="s">
        <v>53</v>
      </c>
      <c r="G1180" s="60">
        <v>39664.404000000002</v>
      </c>
      <c r="H1180" s="60">
        <v>39623.760999999999</v>
      </c>
      <c r="I1180" s="60">
        <v>39702.295999999988</v>
      </c>
      <c r="J1180" s="60">
        <v>39791.688000000002</v>
      </c>
      <c r="K1180" s="60">
        <v>39807.827999999994</v>
      </c>
      <c r="L1180" s="60">
        <v>39768.023000000001</v>
      </c>
      <c r="M1180" s="60">
        <v>39840.216</v>
      </c>
      <c r="N1180" s="60">
        <v>39888.254999999997</v>
      </c>
      <c r="O1180" s="60">
        <v>39945.885999999999</v>
      </c>
      <c r="P1180" s="60">
        <v>39965.338999999993</v>
      </c>
      <c r="Q1180" s="60">
        <v>40047.028000000006</v>
      </c>
    </row>
    <row r="1181" spans="1:17" x14ac:dyDescent="0.3">
      <c r="A1181" t="s">
        <v>2124</v>
      </c>
      <c r="B1181" t="s">
        <v>36</v>
      </c>
      <c r="C1181" t="s">
        <v>957</v>
      </c>
      <c r="D1181" t="s">
        <v>958</v>
      </c>
      <c r="E1181" t="s">
        <v>55</v>
      </c>
      <c r="F1181" t="s">
        <v>54</v>
      </c>
      <c r="G1181" s="60">
        <v>41088.957999999991</v>
      </c>
      <c r="H1181" s="60">
        <v>41190.116999999998</v>
      </c>
      <c r="I1181" s="60">
        <v>41334.544000000002</v>
      </c>
      <c r="J1181" s="60">
        <v>41401.465000000004</v>
      </c>
      <c r="K1181" s="60">
        <v>41498.155000000013</v>
      </c>
      <c r="L1181" s="60">
        <v>41524.300000000003</v>
      </c>
      <c r="M1181" s="60">
        <v>41601.165000000001</v>
      </c>
      <c r="N1181" s="60">
        <v>41654.353000000003</v>
      </c>
      <c r="O1181" s="60">
        <v>41700.213000000003</v>
      </c>
      <c r="P1181" s="60">
        <v>41765.983999999997</v>
      </c>
      <c r="Q1181" s="60">
        <v>41692.984000000004</v>
      </c>
    </row>
    <row r="1182" spans="1:17" x14ac:dyDescent="0.3">
      <c r="A1182" t="s">
        <v>2125</v>
      </c>
      <c r="B1182" t="s">
        <v>123</v>
      </c>
      <c r="C1182" t="s">
        <v>959</v>
      </c>
      <c r="D1182" t="s">
        <v>960</v>
      </c>
      <c r="E1182" t="s">
        <v>126</v>
      </c>
      <c r="F1182" t="s">
        <v>53</v>
      </c>
      <c r="G1182" s="60">
        <v>41935.553</v>
      </c>
      <c r="H1182" s="60">
        <v>42168.532000000007</v>
      </c>
      <c r="I1182" s="60">
        <v>42332.150999999998</v>
      </c>
      <c r="J1182" s="60">
        <v>42467.822999999997</v>
      </c>
      <c r="K1182" s="60">
        <v>42624.065000000002</v>
      </c>
      <c r="L1182" s="60">
        <v>42836.072999999997</v>
      </c>
      <c r="M1182" s="60">
        <v>42989.535000000003</v>
      </c>
      <c r="N1182" s="60">
        <v>43192.084000000003</v>
      </c>
      <c r="O1182" s="60">
        <v>43406.832000000002</v>
      </c>
      <c r="P1182" s="60">
        <v>43635.926000000007</v>
      </c>
      <c r="Q1182" s="60">
        <v>43851.331000000006</v>
      </c>
    </row>
    <row r="1183" spans="1:17" x14ac:dyDescent="0.3">
      <c r="A1183" t="s">
        <v>2126</v>
      </c>
      <c r="B1183" t="s">
        <v>124</v>
      </c>
      <c r="C1183" t="s">
        <v>959</v>
      </c>
      <c r="D1183" t="s">
        <v>960</v>
      </c>
      <c r="E1183" t="s">
        <v>126</v>
      </c>
      <c r="F1183" t="s">
        <v>54</v>
      </c>
      <c r="G1183" s="60">
        <v>40243.726999999999</v>
      </c>
      <c r="H1183" s="60">
        <v>40488.692000000003</v>
      </c>
      <c r="I1183" s="60">
        <v>40584.425999999992</v>
      </c>
      <c r="J1183" s="60">
        <v>40599.343999999997</v>
      </c>
      <c r="K1183" s="60">
        <v>40595.944999999992</v>
      </c>
      <c r="L1183" s="60">
        <v>40601.132000000005</v>
      </c>
      <c r="M1183" s="60">
        <v>40698.474999999999</v>
      </c>
      <c r="N1183" s="60">
        <v>40743.219000000005</v>
      </c>
      <c r="O1183" s="60">
        <v>40773.793999999994</v>
      </c>
      <c r="P1183" s="60">
        <v>40826.015999999989</v>
      </c>
      <c r="Q1183" s="60">
        <v>40996.146000000008</v>
      </c>
    </row>
    <row r="1184" spans="1:17" x14ac:dyDescent="0.3">
      <c r="A1184" t="s">
        <v>2127</v>
      </c>
      <c r="B1184" t="s">
        <v>35</v>
      </c>
      <c r="C1184" t="s">
        <v>959</v>
      </c>
      <c r="D1184" t="s">
        <v>960</v>
      </c>
      <c r="E1184" t="s">
        <v>55</v>
      </c>
      <c r="F1184" t="s">
        <v>53</v>
      </c>
      <c r="G1184" s="60">
        <v>44211.604000000007</v>
      </c>
      <c r="H1184" s="60">
        <v>44797.41599999999</v>
      </c>
      <c r="I1184" s="60">
        <v>45498.865000000013</v>
      </c>
      <c r="J1184" s="60">
        <v>46270.37200000001</v>
      </c>
      <c r="K1184" s="60">
        <v>46930.472999999991</v>
      </c>
      <c r="L1184" s="60">
        <v>47652.270999999993</v>
      </c>
      <c r="M1184" s="60">
        <v>48418.34599999999</v>
      </c>
      <c r="N1184" s="60">
        <v>49200.365000000005</v>
      </c>
      <c r="O1184" s="60">
        <v>49754.863000000019</v>
      </c>
      <c r="P1184" s="60">
        <v>50292.258000000002</v>
      </c>
      <c r="Q1184" s="60">
        <v>50845.96</v>
      </c>
    </row>
    <row r="1185" spans="1:17" x14ac:dyDescent="0.3">
      <c r="A1185" t="s">
        <v>2128</v>
      </c>
      <c r="B1185" t="s">
        <v>36</v>
      </c>
      <c r="C1185" t="s">
        <v>959</v>
      </c>
      <c r="D1185" t="s">
        <v>960</v>
      </c>
      <c r="E1185" t="s">
        <v>55</v>
      </c>
      <c r="F1185" t="s">
        <v>54</v>
      </c>
      <c r="G1185" s="60">
        <v>42072.409</v>
      </c>
      <c r="H1185" s="60">
        <v>42474.779000000002</v>
      </c>
      <c r="I1185" s="60">
        <v>42969.294000000009</v>
      </c>
      <c r="J1185" s="60">
        <v>43598.736000000004</v>
      </c>
      <c r="K1185" s="60">
        <v>44271.364999999998</v>
      </c>
      <c r="L1185" s="60">
        <v>44893.481000000007</v>
      </c>
      <c r="M1185" s="60">
        <v>45473.201000000001</v>
      </c>
      <c r="N1185" s="60">
        <v>46032.267</v>
      </c>
      <c r="O1185" s="60">
        <v>46440.287000000011</v>
      </c>
      <c r="P1185" s="60">
        <v>46898.174000000006</v>
      </c>
      <c r="Q1185" s="60">
        <v>47279.675000000003</v>
      </c>
    </row>
    <row r="1186" spans="1:17" x14ac:dyDescent="0.3">
      <c r="A1186" t="s">
        <v>2129</v>
      </c>
      <c r="B1186" t="s">
        <v>123</v>
      </c>
      <c r="C1186" t="s">
        <v>961</v>
      </c>
      <c r="D1186" t="s">
        <v>962</v>
      </c>
      <c r="E1186" t="s">
        <v>126</v>
      </c>
      <c r="F1186" t="s">
        <v>53</v>
      </c>
      <c r="G1186" s="60">
        <v>35410.369999999995</v>
      </c>
      <c r="H1186" s="60">
        <v>35183.326000000008</v>
      </c>
      <c r="I1186" s="60">
        <v>35003.802000000003</v>
      </c>
      <c r="J1186" s="60">
        <v>35139.435000000005</v>
      </c>
      <c r="K1186" s="60">
        <v>35283.051999999996</v>
      </c>
      <c r="L1186" s="60">
        <v>35484.228000000003</v>
      </c>
      <c r="M1186" s="60">
        <v>35675.638999999996</v>
      </c>
      <c r="N1186" s="60">
        <v>35882.099000000002</v>
      </c>
      <c r="O1186" s="60">
        <v>36089.624999999993</v>
      </c>
      <c r="P1186" s="60">
        <v>36125.689000000006</v>
      </c>
      <c r="Q1186" s="60">
        <v>36270.635000000002</v>
      </c>
    </row>
    <row r="1187" spans="1:17" x14ac:dyDescent="0.3">
      <c r="A1187" t="s">
        <v>2130</v>
      </c>
      <c r="B1187" t="s">
        <v>124</v>
      </c>
      <c r="C1187" t="s">
        <v>961</v>
      </c>
      <c r="D1187" t="s">
        <v>962</v>
      </c>
      <c r="E1187" t="s">
        <v>126</v>
      </c>
      <c r="F1187" t="s">
        <v>54</v>
      </c>
      <c r="G1187" s="60">
        <v>36283.650999999998</v>
      </c>
      <c r="H1187" s="60">
        <v>35972.364000000001</v>
      </c>
      <c r="I1187" s="60">
        <v>35726.381000000001</v>
      </c>
      <c r="J1187" s="60">
        <v>35570.380999999994</v>
      </c>
      <c r="K1187" s="60">
        <v>35461.498</v>
      </c>
      <c r="L1187" s="60">
        <v>35455.532000000007</v>
      </c>
      <c r="M1187" s="60">
        <v>35417.526000000005</v>
      </c>
      <c r="N1187" s="60">
        <v>35559.548000000003</v>
      </c>
      <c r="O1187" s="60">
        <v>35637.433000000005</v>
      </c>
      <c r="P1187" s="60">
        <v>35613.375</v>
      </c>
      <c r="Q1187" s="60">
        <v>35662.789000000004</v>
      </c>
    </row>
    <row r="1188" spans="1:17" x14ac:dyDescent="0.3">
      <c r="A1188" t="s">
        <v>2131</v>
      </c>
      <c r="B1188" t="s">
        <v>35</v>
      </c>
      <c r="C1188" t="s">
        <v>961</v>
      </c>
      <c r="D1188" t="s">
        <v>962</v>
      </c>
      <c r="E1188" t="s">
        <v>55</v>
      </c>
      <c r="F1188" t="s">
        <v>53</v>
      </c>
      <c r="G1188" s="60">
        <v>56667.243999999999</v>
      </c>
      <c r="H1188" s="60">
        <v>56798.950999999994</v>
      </c>
      <c r="I1188" s="60">
        <v>56910.498</v>
      </c>
      <c r="J1188" s="60">
        <v>56877.54399999998</v>
      </c>
      <c r="K1188" s="60">
        <v>56911.185999999994</v>
      </c>
      <c r="L1188" s="60">
        <v>56925.827000000012</v>
      </c>
      <c r="M1188" s="60">
        <v>57079.080999999991</v>
      </c>
      <c r="N1188" s="60">
        <v>57136.904999999984</v>
      </c>
      <c r="O1188" s="60">
        <v>57161.208999999995</v>
      </c>
      <c r="P1188" s="60">
        <v>57269.648000000001</v>
      </c>
      <c r="Q1188" s="60">
        <v>57239.801000000014</v>
      </c>
    </row>
    <row r="1189" spans="1:17" x14ac:dyDescent="0.3">
      <c r="A1189" t="s">
        <v>2132</v>
      </c>
      <c r="B1189" t="s">
        <v>36</v>
      </c>
      <c r="C1189" t="s">
        <v>961</v>
      </c>
      <c r="D1189" t="s">
        <v>962</v>
      </c>
      <c r="E1189" t="s">
        <v>55</v>
      </c>
      <c r="F1189" t="s">
        <v>54</v>
      </c>
      <c r="G1189" s="60">
        <v>58006.553999999989</v>
      </c>
      <c r="H1189" s="60">
        <v>58091.756000000016</v>
      </c>
      <c r="I1189" s="60">
        <v>58318.087999999974</v>
      </c>
      <c r="J1189" s="60">
        <v>58551.157000000007</v>
      </c>
      <c r="K1189" s="60">
        <v>58724.181000000004</v>
      </c>
      <c r="L1189" s="60">
        <v>58894.894</v>
      </c>
      <c r="M1189" s="60">
        <v>59148.936999999991</v>
      </c>
      <c r="N1189" s="60">
        <v>59287.694999999985</v>
      </c>
      <c r="O1189" s="60">
        <v>59361.36500000002</v>
      </c>
      <c r="P1189" s="60">
        <v>59479.506000000001</v>
      </c>
      <c r="Q1189" s="60">
        <v>59570.49700000001</v>
      </c>
    </row>
    <row r="1190" spans="1:17" x14ac:dyDescent="0.3">
      <c r="A1190" t="s">
        <v>2133</v>
      </c>
      <c r="B1190" t="s">
        <v>123</v>
      </c>
      <c r="C1190" t="s">
        <v>963</v>
      </c>
      <c r="D1190" t="s">
        <v>964</v>
      </c>
      <c r="E1190" t="s">
        <v>126</v>
      </c>
      <c r="F1190" t="s">
        <v>53</v>
      </c>
      <c r="G1190" s="60">
        <v>29530.682000000008</v>
      </c>
      <c r="H1190" s="60">
        <v>29364.694000000003</v>
      </c>
      <c r="I1190" s="60">
        <v>29166.763000000003</v>
      </c>
      <c r="J1190" s="60">
        <v>29115.440000000002</v>
      </c>
      <c r="K1190" s="60">
        <v>29066.041000000001</v>
      </c>
      <c r="L1190" s="60">
        <v>29126.391000000007</v>
      </c>
      <c r="M1190" s="60">
        <v>29145.777999999998</v>
      </c>
      <c r="N1190" s="60">
        <v>29208.880999999998</v>
      </c>
      <c r="O1190" s="60">
        <v>29217.766</v>
      </c>
      <c r="P1190" s="60">
        <v>29323.254000000004</v>
      </c>
      <c r="Q1190" s="60">
        <v>29394.441999999999</v>
      </c>
    </row>
    <row r="1191" spans="1:17" x14ac:dyDescent="0.3">
      <c r="A1191" t="s">
        <v>2134</v>
      </c>
      <c r="B1191" t="s">
        <v>124</v>
      </c>
      <c r="C1191" t="s">
        <v>963</v>
      </c>
      <c r="D1191" t="s">
        <v>964</v>
      </c>
      <c r="E1191" t="s">
        <v>126</v>
      </c>
      <c r="F1191" t="s">
        <v>54</v>
      </c>
      <c r="G1191" s="60">
        <v>30501.627000000004</v>
      </c>
      <c r="H1191" s="60">
        <v>30224.404999999995</v>
      </c>
      <c r="I1191" s="60">
        <v>29976.327999999998</v>
      </c>
      <c r="J1191" s="60">
        <v>29675.671999999999</v>
      </c>
      <c r="K1191" s="60">
        <v>29537.035</v>
      </c>
      <c r="L1191" s="60">
        <v>29512.982000000004</v>
      </c>
      <c r="M1191" s="60">
        <v>29337.965999999997</v>
      </c>
      <c r="N1191" s="60">
        <v>29349.417000000001</v>
      </c>
      <c r="O1191" s="60">
        <v>29325.523999999994</v>
      </c>
      <c r="P1191" s="60">
        <v>29314.982</v>
      </c>
      <c r="Q1191" s="60">
        <v>29275.841000000004</v>
      </c>
    </row>
    <row r="1192" spans="1:17" x14ac:dyDescent="0.3">
      <c r="A1192" t="s">
        <v>2135</v>
      </c>
      <c r="B1192" t="s">
        <v>35</v>
      </c>
      <c r="C1192" t="s">
        <v>963</v>
      </c>
      <c r="D1192" t="s">
        <v>964</v>
      </c>
      <c r="E1192" t="s">
        <v>55</v>
      </c>
      <c r="F1192" t="s">
        <v>53</v>
      </c>
      <c r="G1192" s="60">
        <v>43327.925999999999</v>
      </c>
      <c r="H1192" s="60">
        <v>43297.278000000013</v>
      </c>
      <c r="I1192" s="60">
        <v>43428.218000000001</v>
      </c>
      <c r="J1192" s="60">
        <v>43417.908000000003</v>
      </c>
      <c r="K1192" s="60">
        <v>43432.925999999992</v>
      </c>
      <c r="L1192" s="60">
        <v>43490.197</v>
      </c>
      <c r="M1192" s="60">
        <v>43606.445</v>
      </c>
      <c r="N1192" s="60">
        <v>43682.222000000002</v>
      </c>
      <c r="O1192" s="60">
        <v>43710.123000000007</v>
      </c>
      <c r="P1192" s="60">
        <v>43688.280999999988</v>
      </c>
      <c r="Q1192" s="60">
        <v>43671.286999999997</v>
      </c>
    </row>
    <row r="1193" spans="1:17" x14ac:dyDescent="0.3">
      <c r="A1193" t="s">
        <v>2136</v>
      </c>
      <c r="B1193" t="s">
        <v>36</v>
      </c>
      <c r="C1193" t="s">
        <v>963</v>
      </c>
      <c r="D1193" t="s">
        <v>964</v>
      </c>
      <c r="E1193" t="s">
        <v>55</v>
      </c>
      <c r="F1193" t="s">
        <v>54</v>
      </c>
      <c r="G1193" s="60">
        <v>43443.065000000002</v>
      </c>
      <c r="H1193" s="60">
        <v>43559.062000000013</v>
      </c>
      <c r="I1193" s="60">
        <v>43582.683000000005</v>
      </c>
      <c r="J1193" s="60">
        <v>43866.504000000001</v>
      </c>
      <c r="K1193" s="60">
        <v>43984.962999999996</v>
      </c>
      <c r="L1193" s="60">
        <v>44125.57</v>
      </c>
      <c r="M1193" s="60">
        <v>44384.621999999996</v>
      </c>
      <c r="N1193" s="60">
        <v>44535.49700000001</v>
      </c>
      <c r="O1193" s="60">
        <v>44622.506000000001</v>
      </c>
      <c r="P1193" s="60">
        <v>44678.783999999992</v>
      </c>
      <c r="Q1193" s="60">
        <v>44763.37799999999</v>
      </c>
    </row>
    <row r="1194" spans="1:17" x14ac:dyDescent="0.3">
      <c r="A1194" t="s">
        <v>2137</v>
      </c>
      <c r="B1194" t="s">
        <v>123</v>
      </c>
      <c r="C1194" t="s">
        <v>965</v>
      </c>
      <c r="D1194" t="s">
        <v>966</v>
      </c>
      <c r="E1194" t="s">
        <v>126</v>
      </c>
      <c r="F1194" t="s">
        <v>53</v>
      </c>
      <c r="G1194" s="60">
        <v>30399.494000000002</v>
      </c>
      <c r="H1194" s="60">
        <v>30362.944000000003</v>
      </c>
      <c r="I1194" s="60">
        <v>30445.582999999999</v>
      </c>
      <c r="J1194" s="60">
        <v>30520.909</v>
      </c>
      <c r="K1194" s="60">
        <v>30743.384999999998</v>
      </c>
      <c r="L1194" s="60">
        <v>30977.77</v>
      </c>
      <c r="M1194" s="60">
        <v>31179.791999999998</v>
      </c>
      <c r="N1194" s="60">
        <v>31443.149000000005</v>
      </c>
      <c r="O1194" s="60">
        <v>31739.488000000001</v>
      </c>
      <c r="P1194" s="60">
        <v>31889.407999999996</v>
      </c>
      <c r="Q1194" s="60">
        <v>32118.160000000003</v>
      </c>
    </row>
    <row r="1195" spans="1:17" x14ac:dyDescent="0.3">
      <c r="A1195" t="s">
        <v>2138</v>
      </c>
      <c r="B1195" t="s">
        <v>124</v>
      </c>
      <c r="C1195" t="s">
        <v>965</v>
      </c>
      <c r="D1195" t="s">
        <v>966</v>
      </c>
      <c r="E1195" t="s">
        <v>126</v>
      </c>
      <c r="F1195" t="s">
        <v>54</v>
      </c>
      <c r="G1195" s="60">
        <v>29668.920999999995</v>
      </c>
      <c r="H1195" s="60">
        <v>29767.711000000003</v>
      </c>
      <c r="I1195" s="60">
        <v>29785.846999999998</v>
      </c>
      <c r="J1195" s="60">
        <v>29931.408999999996</v>
      </c>
      <c r="K1195" s="60">
        <v>30042.686999999998</v>
      </c>
      <c r="L1195" s="60">
        <v>30188.558999999997</v>
      </c>
      <c r="M1195" s="60">
        <v>30325.302999999993</v>
      </c>
      <c r="N1195" s="60">
        <v>30529.594999999998</v>
      </c>
      <c r="O1195" s="60">
        <v>30726.444</v>
      </c>
      <c r="P1195" s="60">
        <v>30877.025999999991</v>
      </c>
      <c r="Q1195" s="60">
        <v>31031.032999999999</v>
      </c>
    </row>
    <row r="1196" spans="1:17" x14ac:dyDescent="0.3">
      <c r="A1196" t="s">
        <v>2139</v>
      </c>
      <c r="B1196" t="s">
        <v>35</v>
      </c>
      <c r="C1196" t="s">
        <v>965</v>
      </c>
      <c r="D1196" t="s">
        <v>966</v>
      </c>
      <c r="E1196" t="s">
        <v>55</v>
      </c>
      <c r="F1196" t="s">
        <v>53</v>
      </c>
      <c r="G1196" s="60">
        <v>45979.434999999998</v>
      </c>
      <c r="H1196" s="60">
        <v>46282.259000000005</v>
      </c>
      <c r="I1196" s="60">
        <v>46550.372999999992</v>
      </c>
      <c r="J1196" s="60">
        <v>46822.127</v>
      </c>
      <c r="K1196" s="60">
        <v>47144.964000000007</v>
      </c>
      <c r="L1196" s="60">
        <v>47428.86299999999</v>
      </c>
      <c r="M1196" s="60">
        <v>47763.97800000001</v>
      </c>
      <c r="N1196" s="60">
        <v>48041.313000000002</v>
      </c>
      <c r="O1196" s="60">
        <v>48226.984000000019</v>
      </c>
      <c r="P1196" s="60">
        <v>48477.298999999999</v>
      </c>
      <c r="Q1196" s="60">
        <v>48708.293000000005</v>
      </c>
    </row>
    <row r="1197" spans="1:17" x14ac:dyDescent="0.3">
      <c r="A1197" t="s">
        <v>2140</v>
      </c>
      <c r="B1197" t="s">
        <v>36</v>
      </c>
      <c r="C1197" t="s">
        <v>965</v>
      </c>
      <c r="D1197" t="s">
        <v>966</v>
      </c>
      <c r="E1197" t="s">
        <v>55</v>
      </c>
      <c r="F1197" t="s">
        <v>54</v>
      </c>
      <c r="G1197" s="60">
        <v>47965.457999999999</v>
      </c>
      <c r="H1197" s="60">
        <v>48245.206999999995</v>
      </c>
      <c r="I1197" s="60">
        <v>48672.483999999997</v>
      </c>
      <c r="J1197" s="60">
        <v>49096.635000000024</v>
      </c>
      <c r="K1197" s="60">
        <v>49508.858999999997</v>
      </c>
      <c r="L1197" s="60">
        <v>50000.22</v>
      </c>
      <c r="M1197" s="60">
        <v>50398.875999999989</v>
      </c>
      <c r="N1197" s="60">
        <v>50760.430000000008</v>
      </c>
      <c r="O1197" s="60">
        <v>51050.73</v>
      </c>
      <c r="P1197" s="60">
        <v>51259.201000000001</v>
      </c>
      <c r="Q1197" s="60">
        <v>51496.262000000002</v>
      </c>
    </row>
    <row r="1198" spans="1:17" x14ac:dyDescent="0.3">
      <c r="A1198" t="s">
        <v>2141</v>
      </c>
      <c r="B1198" t="s">
        <v>123</v>
      </c>
      <c r="C1198" t="s">
        <v>967</v>
      </c>
      <c r="D1198" t="s">
        <v>968</v>
      </c>
      <c r="E1198" t="s">
        <v>126</v>
      </c>
      <c r="F1198" t="s">
        <v>53</v>
      </c>
      <c r="G1198" s="60">
        <v>42811.63900000001</v>
      </c>
      <c r="H1198" s="60">
        <v>42513.906999999992</v>
      </c>
      <c r="I1198" s="60">
        <v>42418.5</v>
      </c>
      <c r="J1198" s="60">
        <v>42263.195</v>
      </c>
      <c r="K1198" s="60">
        <v>42094.413</v>
      </c>
      <c r="L1198" s="60">
        <v>42193.893999999993</v>
      </c>
      <c r="M1198" s="60">
        <v>42144.752000000008</v>
      </c>
      <c r="N1198" s="60">
        <v>42220.999999999993</v>
      </c>
      <c r="O1198" s="60">
        <v>42247.74</v>
      </c>
      <c r="P1198" s="60">
        <v>42282.467999999993</v>
      </c>
      <c r="Q1198" s="60">
        <v>42254.55599999999</v>
      </c>
    </row>
    <row r="1199" spans="1:17" x14ac:dyDescent="0.3">
      <c r="A1199" t="s">
        <v>2142</v>
      </c>
      <c r="B1199" t="s">
        <v>124</v>
      </c>
      <c r="C1199" t="s">
        <v>967</v>
      </c>
      <c r="D1199" t="s">
        <v>968</v>
      </c>
      <c r="E1199" t="s">
        <v>126</v>
      </c>
      <c r="F1199" t="s">
        <v>54</v>
      </c>
      <c r="G1199" s="60">
        <v>42665.917999999998</v>
      </c>
      <c r="H1199" s="60">
        <v>42553.33</v>
      </c>
      <c r="I1199" s="60">
        <v>42377.483</v>
      </c>
      <c r="J1199" s="60">
        <v>42369.128000000004</v>
      </c>
      <c r="K1199" s="60">
        <v>42452.311000000009</v>
      </c>
      <c r="L1199" s="60">
        <v>42460.853000000003</v>
      </c>
      <c r="M1199" s="60">
        <v>42425.307999999997</v>
      </c>
      <c r="N1199" s="60">
        <v>42420.119999999995</v>
      </c>
      <c r="O1199" s="60">
        <v>42453.328000000001</v>
      </c>
      <c r="P1199" s="60">
        <v>42418.786999999989</v>
      </c>
      <c r="Q1199" s="60">
        <v>42379.956999999995</v>
      </c>
    </row>
    <row r="1200" spans="1:17" x14ac:dyDescent="0.3">
      <c r="A1200" t="s">
        <v>2143</v>
      </c>
      <c r="B1200" t="s">
        <v>35</v>
      </c>
      <c r="C1200" t="s">
        <v>967</v>
      </c>
      <c r="D1200" t="s">
        <v>968</v>
      </c>
      <c r="E1200" t="s">
        <v>55</v>
      </c>
      <c r="F1200" t="s">
        <v>53</v>
      </c>
      <c r="G1200" s="60">
        <v>64068.733000000007</v>
      </c>
      <c r="H1200" s="60">
        <v>64069.816999999995</v>
      </c>
      <c r="I1200" s="60">
        <v>64045.643000000011</v>
      </c>
      <c r="J1200" s="60">
        <v>64220.35</v>
      </c>
      <c r="K1200" s="60">
        <v>64419.216</v>
      </c>
      <c r="L1200" s="60">
        <v>64505.826999999983</v>
      </c>
      <c r="M1200" s="60">
        <v>64761.549000000014</v>
      </c>
      <c r="N1200" s="60">
        <v>64969.221999999987</v>
      </c>
      <c r="O1200" s="60">
        <v>65131.383000000002</v>
      </c>
      <c r="P1200" s="60">
        <v>65088.84399999999</v>
      </c>
      <c r="Q1200" s="60">
        <v>65159.386999999988</v>
      </c>
    </row>
    <row r="1201" spans="1:17" x14ac:dyDescent="0.3">
      <c r="A1201" t="s">
        <v>2144</v>
      </c>
      <c r="B1201" t="s">
        <v>36</v>
      </c>
      <c r="C1201" t="s">
        <v>967</v>
      </c>
      <c r="D1201" t="s">
        <v>968</v>
      </c>
      <c r="E1201" t="s">
        <v>55</v>
      </c>
      <c r="F1201" t="s">
        <v>54</v>
      </c>
      <c r="G1201" s="60">
        <v>64023.699000000001</v>
      </c>
      <c r="H1201" s="60">
        <v>63964.236000000004</v>
      </c>
      <c r="I1201" s="60">
        <v>64178.787000000004</v>
      </c>
      <c r="J1201" s="60">
        <v>64338.682000000001</v>
      </c>
      <c r="K1201" s="60">
        <v>64462.546999999999</v>
      </c>
      <c r="L1201" s="60">
        <v>64710.155999999995</v>
      </c>
      <c r="M1201" s="60">
        <v>64992.559000000008</v>
      </c>
      <c r="N1201" s="60">
        <v>65225.390000000014</v>
      </c>
      <c r="O1201" s="60">
        <v>65311.765999999989</v>
      </c>
      <c r="P1201" s="60">
        <v>65450.969999999994</v>
      </c>
      <c r="Q1201" s="60">
        <v>65502.254000000008</v>
      </c>
    </row>
    <row r="1202" spans="1:17" x14ac:dyDescent="0.3">
      <c r="A1202" t="s">
        <v>2145</v>
      </c>
      <c r="B1202" t="s">
        <v>123</v>
      </c>
      <c r="C1202" t="s">
        <v>969</v>
      </c>
      <c r="D1202" t="s">
        <v>970</v>
      </c>
      <c r="E1202" t="s">
        <v>126</v>
      </c>
      <c r="F1202" t="s">
        <v>53</v>
      </c>
      <c r="G1202" s="60">
        <v>19918.739999999998</v>
      </c>
      <c r="H1202" s="60">
        <v>19789.722999999998</v>
      </c>
      <c r="I1202" s="60">
        <v>19696.844999999998</v>
      </c>
      <c r="J1202" s="60">
        <v>19562.955000000002</v>
      </c>
      <c r="K1202" s="60">
        <v>19472.094999999998</v>
      </c>
      <c r="L1202" s="60">
        <v>19440.217000000001</v>
      </c>
      <c r="M1202" s="60">
        <v>19362.317999999999</v>
      </c>
      <c r="N1202" s="60">
        <v>19269.369000000002</v>
      </c>
      <c r="O1202" s="60">
        <v>19177.37</v>
      </c>
      <c r="P1202" s="60">
        <v>19124.216</v>
      </c>
      <c r="Q1202" s="60">
        <v>19061.310999999998</v>
      </c>
    </row>
    <row r="1203" spans="1:17" x14ac:dyDescent="0.3">
      <c r="A1203" t="s">
        <v>2146</v>
      </c>
      <c r="B1203" t="s">
        <v>124</v>
      </c>
      <c r="C1203" t="s">
        <v>969</v>
      </c>
      <c r="D1203" t="s">
        <v>970</v>
      </c>
      <c r="E1203" t="s">
        <v>126</v>
      </c>
      <c r="F1203" t="s">
        <v>54</v>
      </c>
      <c r="G1203" s="60">
        <v>21396.329999999994</v>
      </c>
      <c r="H1203" s="60">
        <v>21276.023999999998</v>
      </c>
      <c r="I1203" s="60">
        <v>21195.942999999996</v>
      </c>
      <c r="J1203" s="60">
        <v>21066.43</v>
      </c>
      <c r="K1203" s="60">
        <v>21033.791999999998</v>
      </c>
      <c r="L1203" s="60">
        <v>21000.568000000003</v>
      </c>
      <c r="M1203" s="60">
        <v>20907.061999999998</v>
      </c>
      <c r="N1203" s="60">
        <v>20864.928000000004</v>
      </c>
      <c r="O1203" s="60">
        <v>20813.214999999997</v>
      </c>
      <c r="P1203" s="60">
        <v>20740.403000000002</v>
      </c>
      <c r="Q1203" s="60">
        <v>20718.792000000005</v>
      </c>
    </row>
    <row r="1204" spans="1:17" x14ac:dyDescent="0.3">
      <c r="A1204" t="s">
        <v>2147</v>
      </c>
      <c r="B1204" t="s">
        <v>35</v>
      </c>
      <c r="C1204" t="s">
        <v>969</v>
      </c>
      <c r="D1204" t="s">
        <v>970</v>
      </c>
      <c r="E1204" t="s">
        <v>55</v>
      </c>
      <c r="F1204" t="s">
        <v>53</v>
      </c>
      <c r="G1204" s="60">
        <v>26836.119999999995</v>
      </c>
      <c r="H1204" s="60">
        <v>26679.106</v>
      </c>
      <c r="I1204" s="60">
        <v>26495.173999999995</v>
      </c>
      <c r="J1204" s="60">
        <v>26384.218000000001</v>
      </c>
      <c r="K1204" s="60">
        <v>26228.172999999999</v>
      </c>
      <c r="L1204" s="60">
        <v>26050.181999999997</v>
      </c>
      <c r="M1204" s="60">
        <v>25945.417000000001</v>
      </c>
      <c r="N1204" s="60">
        <v>25813.204000000002</v>
      </c>
      <c r="O1204" s="60">
        <v>25580.809999999998</v>
      </c>
      <c r="P1204" s="60">
        <v>25363.914000000001</v>
      </c>
      <c r="Q1204" s="60">
        <v>25244.919000000002</v>
      </c>
    </row>
    <row r="1205" spans="1:17" x14ac:dyDescent="0.3">
      <c r="A1205" t="s">
        <v>2148</v>
      </c>
      <c r="B1205" t="s">
        <v>36</v>
      </c>
      <c r="C1205" t="s">
        <v>969</v>
      </c>
      <c r="D1205" t="s">
        <v>970</v>
      </c>
      <c r="E1205" t="s">
        <v>55</v>
      </c>
      <c r="F1205" t="s">
        <v>54</v>
      </c>
      <c r="G1205" s="60">
        <v>30263.271000000004</v>
      </c>
      <c r="H1205" s="60">
        <v>30220.778999999999</v>
      </c>
      <c r="I1205" s="60">
        <v>30131.459000000006</v>
      </c>
      <c r="J1205" s="60">
        <v>30126.276999999998</v>
      </c>
      <c r="K1205" s="60">
        <v>30002.543000000005</v>
      </c>
      <c r="L1205" s="60">
        <v>29913.461000000003</v>
      </c>
      <c r="M1205" s="60">
        <v>29860.396999999994</v>
      </c>
      <c r="N1205" s="60">
        <v>29835.681999999997</v>
      </c>
      <c r="O1205" s="60">
        <v>29672.255000000008</v>
      </c>
      <c r="P1205" s="60">
        <v>29536.474999999995</v>
      </c>
      <c r="Q1205" s="60">
        <v>29397.239000000001</v>
      </c>
    </row>
    <row r="1206" spans="1:17" x14ac:dyDescent="0.3">
      <c r="A1206" t="s">
        <v>2149</v>
      </c>
      <c r="B1206" t="s">
        <v>123</v>
      </c>
      <c r="C1206" t="s">
        <v>971</v>
      </c>
      <c r="D1206" t="s">
        <v>972</v>
      </c>
      <c r="E1206" t="s">
        <v>126</v>
      </c>
      <c r="F1206" t="s">
        <v>53</v>
      </c>
      <c r="G1206" s="60">
        <v>87555.903000000006</v>
      </c>
      <c r="H1206" s="60">
        <v>87317.591999999975</v>
      </c>
      <c r="I1206" s="60">
        <v>86919.495999999999</v>
      </c>
      <c r="J1206" s="60">
        <v>86429.801000000007</v>
      </c>
      <c r="K1206" s="60">
        <v>86054.482000000018</v>
      </c>
      <c r="L1206" s="60">
        <v>85537.876000000004</v>
      </c>
      <c r="M1206" s="60">
        <v>84917.25499999999</v>
      </c>
      <c r="N1206" s="60">
        <v>84472.758000000002</v>
      </c>
      <c r="O1206" s="60">
        <v>84342.846000000005</v>
      </c>
      <c r="P1206" s="60">
        <v>84112.892999999982</v>
      </c>
      <c r="Q1206" s="60">
        <v>83937.055000000008</v>
      </c>
    </row>
    <row r="1207" spans="1:17" x14ac:dyDescent="0.3">
      <c r="A1207" t="s">
        <v>2150</v>
      </c>
      <c r="B1207" t="s">
        <v>124</v>
      </c>
      <c r="C1207" t="s">
        <v>971</v>
      </c>
      <c r="D1207" t="s">
        <v>972</v>
      </c>
      <c r="E1207" t="s">
        <v>126</v>
      </c>
      <c r="F1207" t="s">
        <v>54</v>
      </c>
      <c r="G1207" s="60">
        <v>84736.672000000006</v>
      </c>
      <c r="H1207" s="60">
        <v>84711.06</v>
      </c>
      <c r="I1207" s="60">
        <v>84734.406000000017</v>
      </c>
      <c r="J1207" s="60">
        <v>84603.621999999988</v>
      </c>
      <c r="K1207" s="60">
        <v>84161.441000000006</v>
      </c>
      <c r="L1207" s="60">
        <v>83956.415000000008</v>
      </c>
      <c r="M1207" s="60">
        <v>83584.58600000001</v>
      </c>
      <c r="N1207" s="60">
        <v>83303.134999999995</v>
      </c>
      <c r="O1207" s="60">
        <v>83326.314000000013</v>
      </c>
      <c r="P1207" s="60">
        <v>83259.45</v>
      </c>
      <c r="Q1207" s="60">
        <v>83232.553</v>
      </c>
    </row>
    <row r="1208" spans="1:17" x14ac:dyDescent="0.3">
      <c r="A1208" t="s">
        <v>2151</v>
      </c>
      <c r="B1208" t="s">
        <v>35</v>
      </c>
      <c r="C1208" t="s">
        <v>971</v>
      </c>
      <c r="D1208" t="s">
        <v>972</v>
      </c>
      <c r="E1208" t="s">
        <v>55</v>
      </c>
      <c r="F1208" t="s">
        <v>53</v>
      </c>
      <c r="G1208" s="60">
        <v>82563.57799999998</v>
      </c>
      <c r="H1208" s="60">
        <v>82977.954000000012</v>
      </c>
      <c r="I1208" s="60">
        <v>83318.841</v>
      </c>
      <c r="J1208" s="60">
        <v>83735.179999999993</v>
      </c>
      <c r="K1208" s="60">
        <v>83980.772999999986</v>
      </c>
      <c r="L1208" s="60">
        <v>84482.659999999989</v>
      </c>
      <c r="M1208" s="60">
        <v>85171.793000000005</v>
      </c>
      <c r="N1208" s="60">
        <v>85585.53300000001</v>
      </c>
      <c r="O1208" s="60">
        <v>85802.060999999987</v>
      </c>
      <c r="P1208" s="60">
        <v>86098.638000000006</v>
      </c>
      <c r="Q1208" s="60">
        <v>86658.392000000007</v>
      </c>
    </row>
    <row r="1209" spans="1:17" x14ac:dyDescent="0.3">
      <c r="A1209" t="s">
        <v>2152</v>
      </c>
      <c r="B1209" t="s">
        <v>36</v>
      </c>
      <c r="C1209" t="s">
        <v>971</v>
      </c>
      <c r="D1209" t="s">
        <v>972</v>
      </c>
      <c r="E1209" t="s">
        <v>55</v>
      </c>
      <c r="F1209" t="s">
        <v>54</v>
      </c>
      <c r="G1209" s="60">
        <v>84806.063999999984</v>
      </c>
      <c r="H1209" s="60">
        <v>85313.189999999988</v>
      </c>
      <c r="I1209" s="60">
        <v>85797.250000000015</v>
      </c>
      <c r="J1209" s="60">
        <v>86190.925999999992</v>
      </c>
      <c r="K1209" s="60">
        <v>86707.131999999998</v>
      </c>
      <c r="L1209" s="60">
        <v>86899.985000000001</v>
      </c>
      <c r="M1209" s="60">
        <v>87392.892000000022</v>
      </c>
      <c r="N1209" s="60">
        <v>87789.148000000001</v>
      </c>
      <c r="O1209" s="60">
        <v>87929.324999999997</v>
      </c>
      <c r="P1209" s="60">
        <v>88187.100999999995</v>
      </c>
      <c r="Q1209" s="60">
        <v>88509.806999999986</v>
      </c>
    </row>
    <row r="1210" spans="1:17" x14ac:dyDescent="0.3">
      <c r="A1210" t="s">
        <v>2153</v>
      </c>
      <c r="B1210" t="s">
        <v>123</v>
      </c>
      <c r="C1210" t="s">
        <v>973</v>
      </c>
      <c r="D1210" t="s">
        <v>974</v>
      </c>
      <c r="E1210" t="s">
        <v>126</v>
      </c>
      <c r="F1210" t="s">
        <v>53</v>
      </c>
      <c r="G1210" s="60">
        <v>23236.290999999997</v>
      </c>
      <c r="H1210" s="60">
        <v>23200.82</v>
      </c>
      <c r="I1210" s="60">
        <v>23105.088</v>
      </c>
      <c r="J1210" s="60">
        <v>23076.495999999999</v>
      </c>
      <c r="K1210" s="60">
        <v>22993.834999999999</v>
      </c>
      <c r="L1210" s="60">
        <v>23020.771000000004</v>
      </c>
      <c r="M1210" s="60">
        <v>22952.202000000001</v>
      </c>
      <c r="N1210" s="60">
        <v>22991.965</v>
      </c>
      <c r="O1210" s="60">
        <v>22944.698999999993</v>
      </c>
      <c r="P1210" s="60">
        <v>22877.541999999998</v>
      </c>
      <c r="Q1210" s="60">
        <v>22849.108</v>
      </c>
    </row>
    <row r="1211" spans="1:17" x14ac:dyDescent="0.3">
      <c r="A1211" t="s">
        <v>2154</v>
      </c>
      <c r="B1211" t="s">
        <v>124</v>
      </c>
      <c r="C1211" t="s">
        <v>973</v>
      </c>
      <c r="D1211" t="s">
        <v>974</v>
      </c>
      <c r="E1211" t="s">
        <v>126</v>
      </c>
      <c r="F1211" t="s">
        <v>54</v>
      </c>
      <c r="G1211" s="60">
        <v>23169.698999999997</v>
      </c>
      <c r="H1211" s="60">
        <v>23040.000000000004</v>
      </c>
      <c r="I1211" s="60">
        <v>22943.273999999998</v>
      </c>
      <c r="J1211" s="60">
        <v>22779.777000000006</v>
      </c>
      <c r="K1211" s="60">
        <v>22711.286000000004</v>
      </c>
      <c r="L1211" s="60">
        <v>22714.600999999995</v>
      </c>
      <c r="M1211" s="60">
        <v>22664.131999999998</v>
      </c>
      <c r="N1211" s="60">
        <v>22637.148999999998</v>
      </c>
      <c r="O1211" s="60">
        <v>22568.711000000003</v>
      </c>
      <c r="P1211" s="60">
        <v>22546.513999999992</v>
      </c>
      <c r="Q1211" s="60">
        <v>22441.55</v>
      </c>
    </row>
    <row r="1212" spans="1:17" x14ac:dyDescent="0.3">
      <c r="A1212" t="s">
        <v>2155</v>
      </c>
      <c r="B1212" t="s">
        <v>35</v>
      </c>
      <c r="C1212" t="s">
        <v>973</v>
      </c>
      <c r="D1212" t="s">
        <v>974</v>
      </c>
      <c r="E1212" t="s">
        <v>55</v>
      </c>
      <c r="F1212" t="s">
        <v>53</v>
      </c>
      <c r="G1212" s="60">
        <v>34495.54</v>
      </c>
      <c r="H1212" s="60">
        <v>34323.884999999987</v>
      </c>
      <c r="I1212" s="60">
        <v>34189.540000000008</v>
      </c>
      <c r="J1212" s="60">
        <v>34153.850000000006</v>
      </c>
      <c r="K1212" s="60">
        <v>34103.302000000003</v>
      </c>
      <c r="L1212" s="60">
        <v>34077.286999999997</v>
      </c>
      <c r="M1212" s="60">
        <v>34127.328999999998</v>
      </c>
      <c r="N1212" s="60">
        <v>34150.888999999996</v>
      </c>
      <c r="O1212" s="60">
        <v>34130.401000000005</v>
      </c>
      <c r="P1212" s="60">
        <v>34158.22099999999</v>
      </c>
      <c r="Q1212" s="60">
        <v>34112.561999999998</v>
      </c>
    </row>
    <row r="1213" spans="1:17" x14ac:dyDescent="0.3">
      <c r="A1213" t="s">
        <v>2156</v>
      </c>
      <c r="B1213" t="s">
        <v>36</v>
      </c>
      <c r="C1213" t="s">
        <v>973</v>
      </c>
      <c r="D1213" t="s">
        <v>974</v>
      </c>
      <c r="E1213" t="s">
        <v>55</v>
      </c>
      <c r="F1213" t="s">
        <v>54</v>
      </c>
      <c r="G1213" s="60">
        <v>35184.197000000007</v>
      </c>
      <c r="H1213" s="60">
        <v>35066.612999999998</v>
      </c>
      <c r="I1213" s="60">
        <v>34944.283999999992</v>
      </c>
      <c r="J1213" s="60">
        <v>35038.025999999998</v>
      </c>
      <c r="K1213" s="60">
        <v>35079.192999999992</v>
      </c>
      <c r="L1213" s="60">
        <v>35013.767</v>
      </c>
      <c r="M1213" s="60">
        <v>35117.935999999994</v>
      </c>
      <c r="N1213" s="60">
        <v>35149.796000000009</v>
      </c>
      <c r="O1213" s="60">
        <v>35261.125999999997</v>
      </c>
      <c r="P1213" s="60">
        <v>35346.511999999995</v>
      </c>
      <c r="Q1213" s="60">
        <v>35414.190999999999</v>
      </c>
    </row>
    <row r="1214" spans="1:17" x14ac:dyDescent="0.3">
      <c r="A1214" t="s">
        <v>2157</v>
      </c>
      <c r="B1214" t="s">
        <v>123</v>
      </c>
      <c r="C1214" t="s">
        <v>975</v>
      </c>
      <c r="D1214" t="s">
        <v>976</v>
      </c>
      <c r="E1214" t="s">
        <v>126</v>
      </c>
      <c r="F1214" t="s">
        <v>53</v>
      </c>
      <c r="G1214" s="60">
        <v>33390.949000000008</v>
      </c>
      <c r="H1214" s="60">
        <v>33127.846999999987</v>
      </c>
      <c r="I1214" s="60">
        <v>32865.773999999998</v>
      </c>
      <c r="J1214" s="60">
        <v>32679.093999999994</v>
      </c>
      <c r="K1214" s="60">
        <v>32457.054000000004</v>
      </c>
      <c r="L1214" s="60">
        <v>32460.719000000001</v>
      </c>
      <c r="M1214" s="60">
        <v>32290.193000000003</v>
      </c>
      <c r="N1214" s="60">
        <v>32204.149999999994</v>
      </c>
      <c r="O1214" s="60">
        <v>32135.010999999999</v>
      </c>
      <c r="P1214" s="60">
        <v>32087.438999999998</v>
      </c>
      <c r="Q1214" s="60">
        <v>31957.364999999994</v>
      </c>
    </row>
    <row r="1215" spans="1:17" x14ac:dyDescent="0.3">
      <c r="A1215" t="s">
        <v>2158</v>
      </c>
      <c r="B1215" t="s">
        <v>124</v>
      </c>
      <c r="C1215" t="s">
        <v>975</v>
      </c>
      <c r="D1215" t="s">
        <v>976</v>
      </c>
      <c r="E1215" t="s">
        <v>126</v>
      </c>
      <c r="F1215" t="s">
        <v>54</v>
      </c>
      <c r="G1215" s="60">
        <v>32897.125999999989</v>
      </c>
      <c r="H1215" s="60">
        <v>32621.164999999997</v>
      </c>
      <c r="I1215" s="60">
        <v>32374.110000000004</v>
      </c>
      <c r="J1215" s="60">
        <v>32208.557999999997</v>
      </c>
      <c r="K1215" s="60">
        <v>31974.695999999996</v>
      </c>
      <c r="L1215" s="60">
        <v>31743.475000000006</v>
      </c>
      <c r="M1215" s="60">
        <v>31607.384000000002</v>
      </c>
      <c r="N1215" s="60">
        <v>31487.095000000001</v>
      </c>
      <c r="O1215" s="60">
        <v>31302.185000000001</v>
      </c>
      <c r="P1215" s="60">
        <v>31178.271999999997</v>
      </c>
      <c r="Q1215" s="60">
        <v>31116.201000000001</v>
      </c>
    </row>
    <row r="1216" spans="1:17" x14ac:dyDescent="0.3">
      <c r="A1216" t="s">
        <v>2159</v>
      </c>
      <c r="B1216" t="s">
        <v>35</v>
      </c>
      <c r="C1216" t="s">
        <v>975</v>
      </c>
      <c r="D1216" t="s">
        <v>976</v>
      </c>
      <c r="E1216" t="s">
        <v>55</v>
      </c>
      <c r="F1216" t="s">
        <v>53</v>
      </c>
      <c r="G1216" s="60">
        <v>51773.567000000003</v>
      </c>
      <c r="H1216" s="60">
        <v>51567.610999999997</v>
      </c>
      <c r="I1216" s="60">
        <v>51401.067000000003</v>
      </c>
      <c r="J1216" s="60">
        <v>51140.104999999996</v>
      </c>
      <c r="K1216" s="60">
        <v>50955.405000000006</v>
      </c>
      <c r="L1216" s="60">
        <v>50592.374999999993</v>
      </c>
      <c r="M1216" s="60">
        <v>50537.725999999995</v>
      </c>
      <c r="N1216" s="60">
        <v>50314.451999999997</v>
      </c>
      <c r="O1216" s="60">
        <v>50040.614000000001</v>
      </c>
      <c r="P1216" s="60">
        <v>49809.353999999999</v>
      </c>
      <c r="Q1216" s="60">
        <v>49688.038000000008</v>
      </c>
    </row>
    <row r="1217" spans="1:17" x14ac:dyDescent="0.3">
      <c r="A1217" t="s">
        <v>2160</v>
      </c>
      <c r="B1217" t="s">
        <v>36</v>
      </c>
      <c r="C1217" t="s">
        <v>975</v>
      </c>
      <c r="D1217" t="s">
        <v>976</v>
      </c>
      <c r="E1217" t="s">
        <v>55</v>
      </c>
      <c r="F1217" t="s">
        <v>54</v>
      </c>
      <c r="G1217" s="60">
        <v>56076.103999999992</v>
      </c>
      <c r="H1217" s="60">
        <v>55907.459999999992</v>
      </c>
      <c r="I1217" s="60">
        <v>55679.416000000005</v>
      </c>
      <c r="J1217" s="60">
        <v>55516.597000000009</v>
      </c>
      <c r="K1217" s="60">
        <v>55379.080000000009</v>
      </c>
      <c r="L1217" s="60">
        <v>55183.298000000017</v>
      </c>
      <c r="M1217" s="60">
        <v>54997.657000000007</v>
      </c>
      <c r="N1217" s="60">
        <v>54744.77900000001</v>
      </c>
      <c r="O1217" s="60">
        <v>54514.256999999983</v>
      </c>
      <c r="P1217" s="60">
        <v>54186.882999999994</v>
      </c>
      <c r="Q1217" s="60">
        <v>53906.561000000002</v>
      </c>
    </row>
    <row r="1218" spans="1:17" x14ac:dyDescent="0.3">
      <c r="A1218" t="s">
        <v>2161</v>
      </c>
      <c r="B1218" t="s">
        <v>123</v>
      </c>
      <c r="C1218" t="s">
        <v>977</v>
      </c>
      <c r="D1218" t="s">
        <v>978</v>
      </c>
      <c r="E1218" t="s">
        <v>126</v>
      </c>
      <c r="F1218" t="s">
        <v>53</v>
      </c>
      <c r="G1218" s="60">
        <v>39622.987999999998</v>
      </c>
      <c r="H1218" s="60">
        <v>39338.04</v>
      </c>
      <c r="I1218" s="60">
        <v>39131.924999999996</v>
      </c>
      <c r="J1218" s="60">
        <v>38980.788999999997</v>
      </c>
      <c r="K1218" s="60">
        <v>38855.906000000003</v>
      </c>
      <c r="L1218" s="60">
        <v>38922.16399999999</v>
      </c>
      <c r="M1218" s="60">
        <v>38930.626999999986</v>
      </c>
      <c r="N1218" s="60">
        <v>38935.780999999995</v>
      </c>
      <c r="O1218" s="60">
        <v>38844.033000000003</v>
      </c>
      <c r="P1218" s="60">
        <v>38646.096999999994</v>
      </c>
      <c r="Q1218" s="60">
        <v>38560.943999999996</v>
      </c>
    </row>
    <row r="1219" spans="1:17" x14ac:dyDescent="0.3">
      <c r="A1219" t="s">
        <v>2162</v>
      </c>
      <c r="B1219" t="s">
        <v>124</v>
      </c>
      <c r="C1219" t="s">
        <v>977</v>
      </c>
      <c r="D1219" t="s">
        <v>978</v>
      </c>
      <c r="E1219" t="s">
        <v>126</v>
      </c>
      <c r="F1219" t="s">
        <v>54</v>
      </c>
      <c r="G1219" s="60">
        <v>39837.116999999998</v>
      </c>
      <c r="H1219" s="60">
        <v>39489.130999999994</v>
      </c>
      <c r="I1219" s="60">
        <v>39189.505000000005</v>
      </c>
      <c r="J1219" s="60">
        <v>39002.906000000003</v>
      </c>
      <c r="K1219" s="60">
        <v>38873.345999999998</v>
      </c>
      <c r="L1219" s="60">
        <v>38668.568999999996</v>
      </c>
      <c r="M1219" s="60">
        <v>38538.731</v>
      </c>
      <c r="N1219" s="60">
        <v>38457.657999999996</v>
      </c>
      <c r="O1219" s="60">
        <v>38315.756000000001</v>
      </c>
      <c r="P1219" s="60">
        <v>38162.839999999997</v>
      </c>
      <c r="Q1219" s="60">
        <v>38021.400999999998</v>
      </c>
    </row>
    <row r="1220" spans="1:17" x14ac:dyDescent="0.3">
      <c r="A1220" t="s">
        <v>2163</v>
      </c>
      <c r="B1220" t="s">
        <v>35</v>
      </c>
      <c r="C1220" t="s">
        <v>977</v>
      </c>
      <c r="D1220" t="s">
        <v>978</v>
      </c>
      <c r="E1220" t="s">
        <v>55</v>
      </c>
      <c r="F1220" t="s">
        <v>53</v>
      </c>
      <c r="G1220" s="60">
        <v>60614.841999999997</v>
      </c>
      <c r="H1220" s="60">
        <v>60226.843999999997</v>
      </c>
      <c r="I1220" s="60">
        <v>60064.06900000001</v>
      </c>
      <c r="J1220" s="60">
        <v>59986.559999999983</v>
      </c>
      <c r="K1220" s="60">
        <v>59761.676999999996</v>
      </c>
      <c r="L1220" s="60">
        <v>59585.616000000002</v>
      </c>
      <c r="M1220" s="60">
        <v>59570.816999999995</v>
      </c>
      <c r="N1220" s="60">
        <v>59450.497000000003</v>
      </c>
      <c r="O1220" s="60">
        <v>59329.792999999998</v>
      </c>
      <c r="P1220" s="60">
        <v>59231.673000000003</v>
      </c>
      <c r="Q1220" s="60">
        <v>59108.820000000022</v>
      </c>
    </row>
    <row r="1221" spans="1:17" x14ac:dyDescent="0.3">
      <c r="A1221" t="s">
        <v>2164</v>
      </c>
      <c r="B1221" t="s">
        <v>36</v>
      </c>
      <c r="C1221" t="s">
        <v>977</v>
      </c>
      <c r="D1221" t="s">
        <v>978</v>
      </c>
      <c r="E1221" t="s">
        <v>55</v>
      </c>
      <c r="F1221" t="s">
        <v>54</v>
      </c>
      <c r="G1221" s="60">
        <v>65695.816000000006</v>
      </c>
      <c r="H1221" s="60">
        <v>65692.266000000003</v>
      </c>
      <c r="I1221" s="60">
        <v>65494.357000000011</v>
      </c>
      <c r="J1221" s="60">
        <v>65311.108999999997</v>
      </c>
      <c r="K1221" s="60">
        <v>65057.303000000014</v>
      </c>
      <c r="L1221" s="60">
        <v>64996.087000000007</v>
      </c>
      <c r="M1221" s="60">
        <v>64900.647999999994</v>
      </c>
      <c r="N1221" s="60">
        <v>64897.974000000002</v>
      </c>
      <c r="O1221" s="60">
        <v>64761.303999999996</v>
      </c>
      <c r="P1221" s="60">
        <v>64619.686000000002</v>
      </c>
      <c r="Q1221" s="60">
        <v>64401.733999999997</v>
      </c>
    </row>
    <row r="1222" spans="1:17" x14ac:dyDescent="0.3">
      <c r="A1222" t="s">
        <v>2165</v>
      </c>
      <c r="B1222" t="s">
        <v>123</v>
      </c>
      <c r="C1222" t="s">
        <v>979</v>
      </c>
      <c r="D1222" t="s">
        <v>980</v>
      </c>
      <c r="E1222" t="s">
        <v>126</v>
      </c>
      <c r="F1222" t="s">
        <v>53</v>
      </c>
      <c r="G1222" s="60">
        <v>31649.398999999998</v>
      </c>
      <c r="H1222" s="60">
        <v>31719.036</v>
      </c>
      <c r="I1222" s="60">
        <v>31702.816000000006</v>
      </c>
      <c r="J1222" s="60">
        <v>31762.642</v>
      </c>
      <c r="K1222" s="60">
        <v>31900.611000000004</v>
      </c>
      <c r="L1222" s="60">
        <v>32075.222999999994</v>
      </c>
      <c r="M1222" s="60">
        <v>32296.120000000003</v>
      </c>
      <c r="N1222" s="60">
        <v>32491.065999999999</v>
      </c>
      <c r="O1222" s="60">
        <v>32669.717000000001</v>
      </c>
      <c r="P1222" s="60">
        <v>32784.138999999996</v>
      </c>
      <c r="Q1222" s="60">
        <v>32974.887999999999</v>
      </c>
    </row>
    <row r="1223" spans="1:17" x14ac:dyDescent="0.3">
      <c r="A1223" t="s">
        <v>2166</v>
      </c>
      <c r="B1223" t="s">
        <v>124</v>
      </c>
      <c r="C1223" t="s">
        <v>979</v>
      </c>
      <c r="D1223" t="s">
        <v>980</v>
      </c>
      <c r="E1223" t="s">
        <v>126</v>
      </c>
      <c r="F1223" t="s">
        <v>54</v>
      </c>
      <c r="G1223" s="60">
        <v>31814.254999999997</v>
      </c>
      <c r="H1223" s="60">
        <v>31727.079000000002</v>
      </c>
      <c r="I1223" s="60">
        <v>31699.177000000003</v>
      </c>
      <c r="J1223" s="60">
        <v>31724.498999999996</v>
      </c>
      <c r="K1223" s="60">
        <v>31688.234999999997</v>
      </c>
      <c r="L1223" s="60">
        <v>31658.894000000008</v>
      </c>
      <c r="M1223" s="60">
        <v>31587.135999999999</v>
      </c>
      <c r="N1223" s="60">
        <v>31641.978999999996</v>
      </c>
      <c r="O1223" s="60">
        <v>31620.241999999995</v>
      </c>
      <c r="P1223" s="60">
        <v>31547.716999999997</v>
      </c>
      <c r="Q1223" s="60">
        <v>31605.056</v>
      </c>
    </row>
    <row r="1224" spans="1:17" x14ac:dyDescent="0.3">
      <c r="A1224" t="s">
        <v>2167</v>
      </c>
      <c r="B1224" t="s">
        <v>35</v>
      </c>
      <c r="C1224" t="s">
        <v>979</v>
      </c>
      <c r="D1224" t="s">
        <v>980</v>
      </c>
      <c r="E1224" t="s">
        <v>55</v>
      </c>
      <c r="F1224" t="s">
        <v>53</v>
      </c>
      <c r="G1224" s="60">
        <v>47350.127</v>
      </c>
      <c r="H1224" s="60">
        <v>47392.281999999999</v>
      </c>
      <c r="I1224" s="60">
        <v>47529.722999999998</v>
      </c>
      <c r="J1224" s="60">
        <v>47721.777000000002</v>
      </c>
      <c r="K1224" s="60">
        <v>47820.412999999993</v>
      </c>
      <c r="L1224" s="60">
        <v>47927.596999999994</v>
      </c>
      <c r="M1224" s="60">
        <v>48169.966000000008</v>
      </c>
      <c r="N1224" s="60">
        <v>48306.065000000002</v>
      </c>
      <c r="O1224" s="60">
        <v>48361.802000000003</v>
      </c>
      <c r="P1224" s="60">
        <v>48492.484999999993</v>
      </c>
      <c r="Q1224" s="60">
        <v>48563.390999999989</v>
      </c>
    </row>
    <row r="1225" spans="1:17" x14ac:dyDescent="0.3">
      <c r="A1225" t="s">
        <v>2168</v>
      </c>
      <c r="B1225" t="s">
        <v>36</v>
      </c>
      <c r="C1225" t="s">
        <v>979</v>
      </c>
      <c r="D1225" t="s">
        <v>980</v>
      </c>
      <c r="E1225" t="s">
        <v>55</v>
      </c>
      <c r="F1225" t="s">
        <v>54</v>
      </c>
      <c r="G1225" s="60">
        <v>47518.504000000015</v>
      </c>
      <c r="H1225" s="60">
        <v>47744.921000000017</v>
      </c>
      <c r="I1225" s="60">
        <v>47968.958000000006</v>
      </c>
      <c r="J1225" s="60">
        <v>48185.296000000002</v>
      </c>
      <c r="K1225" s="60">
        <v>48493.289000000004</v>
      </c>
      <c r="L1225" s="60">
        <v>48770.987999999998</v>
      </c>
      <c r="M1225" s="60">
        <v>49096.727999999996</v>
      </c>
      <c r="N1225" s="60">
        <v>49295.148000000001</v>
      </c>
      <c r="O1225" s="60">
        <v>49413.008000000009</v>
      </c>
      <c r="P1225" s="60">
        <v>49621.715000000004</v>
      </c>
      <c r="Q1225" s="60">
        <v>49649.014000000003</v>
      </c>
    </row>
    <row r="1226" spans="1:17" x14ac:dyDescent="0.3">
      <c r="A1226" t="s">
        <v>2169</v>
      </c>
      <c r="B1226" t="s">
        <v>123</v>
      </c>
      <c r="C1226" t="s">
        <v>981</v>
      </c>
      <c r="D1226" t="s">
        <v>982</v>
      </c>
      <c r="E1226" t="s">
        <v>126</v>
      </c>
      <c r="F1226" t="s">
        <v>53</v>
      </c>
      <c r="G1226" s="60">
        <v>42300.369000000006</v>
      </c>
      <c r="H1226" s="60">
        <v>41960.358000000007</v>
      </c>
      <c r="I1226" s="60">
        <v>41576.756999999991</v>
      </c>
      <c r="J1226" s="60">
        <v>41305.097000000009</v>
      </c>
      <c r="K1226" s="60">
        <v>41083.779999999992</v>
      </c>
      <c r="L1226" s="60">
        <v>40973.015999999996</v>
      </c>
      <c r="M1226" s="60">
        <v>40752.822999999997</v>
      </c>
      <c r="N1226" s="60">
        <v>40728.455999999998</v>
      </c>
      <c r="O1226" s="60">
        <v>40831.433000000005</v>
      </c>
      <c r="P1226" s="60">
        <v>40781.065999999999</v>
      </c>
      <c r="Q1226" s="60">
        <v>40840.852999999996</v>
      </c>
    </row>
    <row r="1227" spans="1:17" x14ac:dyDescent="0.3">
      <c r="A1227" t="s">
        <v>2170</v>
      </c>
      <c r="B1227" t="s">
        <v>124</v>
      </c>
      <c r="C1227" t="s">
        <v>981</v>
      </c>
      <c r="D1227" t="s">
        <v>982</v>
      </c>
      <c r="E1227" t="s">
        <v>126</v>
      </c>
      <c r="F1227" t="s">
        <v>54</v>
      </c>
      <c r="G1227" s="60">
        <v>40420.561000000016</v>
      </c>
      <c r="H1227" s="60">
        <v>39886.625</v>
      </c>
      <c r="I1227" s="60">
        <v>39508.129000000001</v>
      </c>
      <c r="J1227" s="60">
        <v>39212.250999999997</v>
      </c>
      <c r="K1227" s="60">
        <v>38970.801000000007</v>
      </c>
      <c r="L1227" s="60">
        <v>38834.996000000006</v>
      </c>
      <c r="M1227" s="60">
        <v>38619.41399999999</v>
      </c>
      <c r="N1227" s="60">
        <v>38506.222000000002</v>
      </c>
      <c r="O1227" s="60">
        <v>38375.050999999999</v>
      </c>
      <c r="P1227" s="60">
        <v>38152.323000000004</v>
      </c>
      <c r="Q1227" s="60">
        <v>37956.244000000006</v>
      </c>
    </row>
    <row r="1228" spans="1:17" x14ac:dyDescent="0.3">
      <c r="A1228" t="s">
        <v>2171</v>
      </c>
      <c r="B1228" t="s">
        <v>35</v>
      </c>
      <c r="C1228" t="s">
        <v>981</v>
      </c>
      <c r="D1228" t="s">
        <v>982</v>
      </c>
      <c r="E1228" t="s">
        <v>55</v>
      </c>
      <c r="F1228" t="s">
        <v>53</v>
      </c>
      <c r="G1228" s="60">
        <v>58822.688999999998</v>
      </c>
      <c r="H1228" s="60">
        <v>58915.106999999989</v>
      </c>
      <c r="I1228" s="60">
        <v>58965.444999999992</v>
      </c>
      <c r="J1228" s="60">
        <v>59013.837999999996</v>
      </c>
      <c r="K1228" s="60">
        <v>59130.434000000001</v>
      </c>
      <c r="L1228" s="60">
        <v>59170.856000000007</v>
      </c>
      <c r="M1228" s="60">
        <v>59308.883999999998</v>
      </c>
      <c r="N1228" s="60">
        <v>59317.520000000011</v>
      </c>
      <c r="O1228" s="60">
        <v>59220.017999999996</v>
      </c>
      <c r="P1228" s="60">
        <v>59096.628999999986</v>
      </c>
      <c r="Q1228" s="60">
        <v>58977.198000000011</v>
      </c>
    </row>
    <row r="1229" spans="1:17" x14ac:dyDescent="0.3">
      <c r="A1229" t="s">
        <v>2172</v>
      </c>
      <c r="B1229" t="s">
        <v>36</v>
      </c>
      <c r="C1229" t="s">
        <v>981</v>
      </c>
      <c r="D1229" t="s">
        <v>982</v>
      </c>
      <c r="E1229" t="s">
        <v>55</v>
      </c>
      <c r="F1229" t="s">
        <v>54</v>
      </c>
      <c r="G1229" s="60">
        <v>58946.326000000015</v>
      </c>
      <c r="H1229" s="60">
        <v>59003.258999999998</v>
      </c>
      <c r="I1229" s="60">
        <v>58982.063999999991</v>
      </c>
      <c r="J1229" s="60">
        <v>59031.538</v>
      </c>
      <c r="K1229" s="60">
        <v>59024.352000000006</v>
      </c>
      <c r="L1229" s="60">
        <v>58979.482000000004</v>
      </c>
      <c r="M1229" s="60">
        <v>59066.079000000005</v>
      </c>
      <c r="N1229" s="60">
        <v>59068.400999999998</v>
      </c>
      <c r="O1229" s="60">
        <v>59040.544000000002</v>
      </c>
      <c r="P1229" s="60">
        <v>58926.896999999997</v>
      </c>
      <c r="Q1229" s="60">
        <v>58846.596000000005</v>
      </c>
    </row>
    <row r="1230" spans="1:17" x14ac:dyDescent="0.3">
      <c r="A1230" t="s">
        <v>2173</v>
      </c>
      <c r="B1230" t="s">
        <v>123</v>
      </c>
      <c r="C1230" t="s">
        <v>983</v>
      </c>
      <c r="D1230" t="s">
        <v>984</v>
      </c>
      <c r="E1230" t="s">
        <v>126</v>
      </c>
      <c r="F1230" t="s">
        <v>53</v>
      </c>
      <c r="G1230" s="60">
        <v>34023.819000000003</v>
      </c>
      <c r="H1230" s="60">
        <v>33953.295000000006</v>
      </c>
      <c r="I1230" s="60">
        <v>34016.388999999996</v>
      </c>
      <c r="J1230" s="60">
        <v>34094.988999999994</v>
      </c>
      <c r="K1230" s="60">
        <v>34038.94</v>
      </c>
      <c r="L1230" s="60">
        <v>34208.811999999991</v>
      </c>
      <c r="M1230" s="60">
        <v>34275.346999999994</v>
      </c>
      <c r="N1230" s="60">
        <v>34462.461999999992</v>
      </c>
      <c r="O1230" s="60">
        <v>34650.540999999997</v>
      </c>
      <c r="P1230" s="60">
        <v>34752.60500000001</v>
      </c>
      <c r="Q1230" s="60">
        <v>34875.94200000001</v>
      </c>
    </row>
    <row r="1231" spans="1:17" x14ac:dyDescent="0.3">
      <c r="A1231" t="s">
        <v>2174</v>
      </c>
      <c r="B1231" t="s">
        <v>124</v>
      </c>
      <c r="C1231" t="s">
        <v>983</v>
      </c>
      <c r="D1231" t="s">
        <v>984</v>
      </c>
      <c r="E1231" t="s">
        <v>126</v>
      </c>
      <c r="F1231" t="s">
        <v>54</v>
      </c>
      <c r="G1231" s="60">
        <v>34426.214</v>
      </c>
      <c r="H1231" s="60">
        <v>34224.886000000006</v>
      </c>
      <c r="I1231" s="60">
        <v>34011.303</v>
      </c>
      <c r="J1231" s="60">
        <v>33751.401000000005</v>
      </c>
      <c r="K1231" s="60">
        <v>33702.273999999998</v>
      </c>
      <c r="L1231" s="60">
        <v>33582.859000000004</v>
      </c>
      <c r="M1231" s="60">
        <v>33500.53</v>
      </c>
      <c r="N1231" s="60">
        <v>33535.538</v>
      </c>
      <c r="O1231" s="60">
        <v>33543.183000000005</v>
      </c>
      <c r="P1231" s="60">
        <v>33455.739000000001</v>
      </c>
      <c r="Q1231" s="60">
        <v>33391.786999999997</v>
      </c>
    </row>
    <row r="1232" spans="1:17" x14ac:dyDescent="0.3">
      <c r="A1232" t="s">
        <v>2175</v>
      </c>
      <c r="B1232" t="s">
        <v>35</v>
      </c>
      <c r="C1232" t="s">
        <v>983</v>
      </c>
      <c r="D1232" t="s">
        <v>984</v>
      </c>
      <c r="E1232" t="s">
        <v>55</v>
      </c>
      <c r="F1232" t="s">
        <v>53</v>
      </c>
      <c r="G1232" s="60">
        <v>50665.171999999999</v>
      </c>
      <c r="H1232" s="60">
        <v>50538.554000000011</v>
      </c>
      <c r="I1232" s="60">
        <v>50356.046000000009</v>
      </c>
      <c r="J1232" s="60">
        <v>50300.138999999996</v>
      </c>
      <c r="K1232" s="60">
        <v>50279.621000000006</v>
      </c>
      <c r="L1232" s="60">
        <v>50116.087999999982</v>
      </c>
      <c r="M1232" s="60">
        <v>50179.360000000008</v>
      </c>
      <c r="N1232" s="60">
        <v>50081.025999999998</v>
      </c>
      <c r="O1232" s="60">
        <v>49992.363000000005</v>
      </c>
      <c r="P1232" s="60">
        <v>49881.434999999998</v>
      </c>
      <c r="Q1232" s="60">
        <v>49842.275999999998</v>
      </c>
    </row>
    <row r="1233" spans="1:17" x14ac:dyDescent="0.3">
      <c r="A1233" t="s">
        <v>2176</v>
      </c>
      <c r="B1233" t="s">
        <v>36</v>
      </c>
      <c r="C1233" t="s">
        <v>983</v>
      </c>
      <c r="D1233" t="s">
        <v>984</v>
      </c>
      <c r="E1233" t="s">
        <v>55</v>
      </c>
      <c r="F1233" t="s">
        <v>54</v>
      </c>
      <c r="G1233" s="60">
        <v>50930.615999999995</v>
      </c>
      <c r="H1233" s="60">
        <v>50835.707999999991</v>
      </c>
      <c r="I1233" s="60">
        <v>50879.088999999985</v>
      </c>
      <c r="J1233" s="60">
        <v>50994.018000000004</v>
      </c>
      <c r="K1233" s="60">
        <v>50952.814000000013</v>
      </c>
      <c r="L1233" s="60">
        <v>51044.291999999994</v>
      </c>
      <c r="M1233" s="60">
        <v>51116.555999999997</v>
      </c>
      <c r="N1233" s="60">
        <v>51084.759000000005</v>
      </c>
      <c r="O1233" s="60">
        <v>51053.560000000005</v>
      </c>
      <c r="P1233" s="60">
        <v>50998.000999999989</v>
      </c>
      <c r="Q1233" s="60">
        <v>50896.757999999994</v>
      </c>
    </row>
    <row r="1234" spans="1:17" x14ac:dyDescent="0.3">
      <c r="A1234" t="s">
        <v>2177</v>
      </c>
      <c r="B1234" t="s">
        <v>123</v>
      </c>
      <c r="C1234" t="s">
        <v>985</v>
      </c>
      <c r="D1234" t="s">
        <v>986</v>
      </c>
      <c r="E1234" t="s">
        <v>126</v>
      </c>
      <c r="F1234" t="s">
        <v>53</v>
      </c>
      <c r="G1234" s="60">
        <v>98804.359999999986</v>
      </c>
      <c r="H1234" s="60">
        <v>99805.078000000009</v>
      </c>
      <c r="I1234" s="60">
        <v>100763.232</v>
      </c>
      <c r="J1234" s="60">
        <v>101811.821</v>
      </c>
      <c r="K1234" s="60">
        <v>102583.53399999999</v>
      </c>
      <c r="L1234" s="60">
        <v>103364.784</v>
      </c>
      <c r="M1234" s="60">
        <v>103748.43999999997</v>
      </c>
      <c r="N1234" s="60">
        <v>104227.87</v>
      </c>
      <c r="O1234" s="60">
        <v>104907.22499999998</v>
      </c>
      <c r="P1234" s="60">
        <v>105453.94800000002</v>
      </c>
      <c r="Q1234" s="60">
        <v>105999.535</v>
      </c>
    </row>
    <row r="1235" spans="1:17" x14ac:dyDescent="0.3">
      <c r="A1235" t="s">
        <v>2178</v>
      </c>
      <c r="B1235" t="s">
        <v>124</v>
      </c>
      <c r="C1235" t="s">
        <v>985</v>
      </c>
      <c r="D1235" t="s">
        <v>986</v>
      </c>
      <c r="E1235" t="s">
        <v>126</v>
      </c>
      <c r="F1235" t="s">
        <v>54</v>
      </c>
      <c r="G1235" s="60">
        <v>95239.555000000008</v>
      </c>
      <c r="H1235" s="60">
        <v>95765.968000000008</v>
      </c>
      <c r="I1235" s="60">
        <v>96143.755000000005</v>
      </c>
      <c r="J1235" s="60">
        <v>96609.388999999996</v>
      </c>
      <c r="K1235" s="60">
        <v>96835.042999999991</v>
      </c>
      <c r="L1235" s="60">
        <v>96904.887000000002</v>
      </c>
      <c r="M1235" s="60">
        <v>96955.542000000001</v>
      </c>
      <c r="N1235" s="60">
        <v>97129.907999999996</v>
      </c>
      <c r="O1235" s="60">
        <v>97424.236000000004</v>
      </c>
      <c r="P1235" s="60">
        <v>97661.902000000016</v>
      </c>
      <c r="Q1235" s="60">
        <v>98003.467999999964</v>
      </c>
    </row>
    <row r="1236" spans="1:17" x14ac:dyDescent="0.3">
      <c r="A1236" t="s">
        <v>2179</v>
      </c>
      <c r="B1236" t="s">
        <v>35</v>
      </c>
      <c r="C1236" t="s">
        <v>985</v>
      </c>
      <c r="D1236" t="s">
        <v>986</v>
      </c>
      <c r="E1236" t="s">
        <v>55</v>
      </c>
      <c r="F1236" t="s">
        <v>53</v>
      </c>
      <c r="G1236" s="60">
        <v>98210.706999999995</v>
      </c>
      <c r="H1236" s="60">
        <v>98771.503000000012</v>
      </c>
      <c r="I1236" s="60">
        <v>99205.032999999967</v>
      </c>
      <c r="J1236" s="60">
        <v>99628.606</v>
      </c>
      <c r="K1236" s="60">
        <v>99933.468000000008</v>
      </c>
      <c r="L1236" s="60">
        <v>100219.18000000001</v>
      </c>
      <c r="M1236" s="60">
        <v>100764.24800000002</v>
      </c>
      <c r="N1236" s="60">
        <v>101323.76700000001</v>
      </c>
      <c r="O1236" s="60">
        <v>101583.24400000001</v>
      </c>
      <c r="P1236" s="60">
        <v>102066.518</v>
      </c>
      <c r="Q1236" s="60">
        <v>102631.005</v>
      </c>
    </row>
    <row r="1237" spans="1:17" x14ac:dyDescent="0.3">
      <c r="A1237" t="s">
        <v>2180</v>
      </c>
      <c r="B1237" t="s">
        <v>36</v>
      </c>
      <c r="C1237" t="s">
        <v>985</v>
      </c>
      <c r="D1237" t="s">
        <v>986</v>
      </c>
      <c r="E1237" t="s">
        <v>55</v>
      </c>
      <c r="F1237" t="s">
        <v>54</v>
      </c>
      <c r="G1237" s="60">
        <v>98508.007999999987</v>
      </c>
      <c r="H1237" s="60">
        <v>99094.138999999996</v>
      </c>
      <c r="I1237" s="60">
        <v>99680.207000000009</v>
      </c>
      <c r="J1237" s="60">
        <v>100193.07299999997</v>
      </c>
      <c r="K1237" s="60">
        <v>100656.42100000002</v>
      </c>
      <c r="L1237" s="60">
        <v>101207.79100000001</v>
      </c>
      <c r="M1237" s="60">
        <v>101802.95100000002</v>
      </c>
      <c r="N1237" s="60">
        <v>102292.44300000001</v>
      </c>
      <c r="O1237" s="60">
        <v>102819.05099999998</v>
      </c>
      <c r="P1237" s="60">
        <v>103435.10699999999</v>
      </c>
      <c r="Q1237" s="60">
        <v>103855.03199999998</v>
      </c>
    </row>
    <row r="1238" spans="1:17" x14ac:dyDescent="0.3">
      <c r="A1238" t="s">
        <v>2181</v>
      </c>
      <c r="B1238" t="s">
        <v>123</v>
      </c>
      <c r="C1238" t="s">
        <v>987</v>
      </c>
      <c r="D1238" t="s">
        <v>988</v>
      </c>
      <c r="E1238" t="s">
        <v>126</v>
      </c>
      <c r="F1238" t="s">
        <v>53</v>
      </c>
      <c r="G1238" s="60">
        <v>59549.301999999996</v>
      </c>
      <c r="H1238" s="60">
        <v>60192.433999999987</v>
      </c>
      <c r="I1238" s="60">
        <v>60634.805</v>
      </c>
      <c r="J1238" s="60">
        <v>60844.925000000003</v>
      </c>
      <c r="K1238" s="60">
        <v>60892.352000000006</v>
      </c>
      <c r="L1238" s="60">
        <v>60993.625000000015</v>
      </c>
      <c r="M1238" s="60">
        <v>60974.141999999993</v>
      </c>
      <c r="N1238" s="60">
        <v>60997.876000000004</v>
      </c>
      <c r="O1238" s="60">
        <v>61238.539000000004</v>
      </c>
      <c r="P1238" s="60">
        <v>61499.894</v>
      </c>
      <c r="Q1238" s="60">
        <v>61780.635000000002</v>
      </c>
    </row>
    <row r="1239" spans="1:17" x14ac:dyDescent="0.3">
      <c r="A1239" t="s">
        <v>2182</v>
      </c>
      <c r="B1239" t="s">
        <v>124</v>
      </c>
      <c r="C1239" t="s">
        <v>987</v>
      </c>
      <c r="D1239" t="s">
        <v>988</v>
      </c>
      <c r="E1239" t="s">
        <v>126</v>
      </c>
      <c r="F1239" t="s">
        <v>54</v>
      </c>
      <c r="G1239" s="60">
        <v>54068.906999999999</v>
      </c>
      <c r="H1239" s="60">
        <v>54147.488999999994</v>
      </c>
      <c r="I1239" s="60">
        <v>53984.412000000004</v>
      </c>
      <c r="J1239" s="60">
        <v>53823.31500000001</v>
      </c>
      <c r="K1239" s="60">
        <v>53594.233999999997</v>
      </c>
      <c r="L1239" s="60">
        <v>53296.14699999999</v>
      </c>
      <c r="M1239" s="60">
        <v>53014.100000000006</v>
      </c>
      <c r="N1239" s="60">
        <v>52833.362000000001</v>
      </c>
      <c r="O1239" s="60">
        <v>52751.964000000007</v>
      </c>
      <c r="P1239" s="60">
        <v>52865.347999999998</v>
      </c>
      <c r="Q1239" s="60">
        <v>53139.791999999994</v>
      </c>
    </row>
    <row r="1240" spans="1:17" x14ac:dyDescent="0.3">
      <c r="A1240" t="s">
        <v>2183</v>
      </c>
      <c r="B1240" t="s">
        <v>35</v>
      </c>
      <c r="C1240" t="s">
        <v>987</v>
      </c>
      <c r="D1240" t="s">
        <v>988</v>
      </c>
      <c r="E1240" t="s">
        <v>55</v>
      </c>
      <c r="F1240" t="s">
        <v>53</v>
      </c>
      <c r="G1240" s="60">
        <v>47827.11299999999</v>
      </c>
      <c r="H1240" s="60">
        <v>47934.450000000012</v>
      </c>
      <c r="I1240" s="60">
        <v>48106.135999999999</v>
      </c>
      <c r="J1240" s="60">
        <v>48298.415999999997</v>
      </c>
      <c r="K1240" s="60">
        <v>48418.190999999999</v>
      </c>
      <c r="L1240" s="60">
        <v>48516.895000000004</v>
      </c>
      <c r="M1240" s="60">
        <v>48705.894</v>
      </c>
      <c r="N1240" s="60">
        <v>48915.767999999989</v>
      </c>
      <c r="O1240" s="60">
        <v>49025.937999999995</v>
      </c>
      <c r="P1240" s="60">
        <v>49069.439000000006</v>
      </c>
      <c r="Q1240" s="60">
        <v>49341.319000000003</v>
      </c>
    </row>
    <row r="1241" spans="1:17" x14ac:dyDescent="0.3">
      <c r="A1241" t="s">
        <v>2184</v>
      </c>
      <c r="B1241" t="s">
        <v>36</v>
      </c>
      <c r="C1241" t="s">
        <v>987</v>
      </c>
      <c r="D1241" t="s">
        <v>988</v>
      </c>
      <c r="E1241" t="s">
        <v>55</v>
      </c>
      <c r="F1241" t="s">
        <v>54</v>
      </c>
      <c r="G1241" s="60">
        <v>47256.113999999994</v>
      </c>
      <c r="H1241" s="60">
        <v>47410.078999999998</v>
      </c>
      <c r="I1241" s="60">
        <v>47681.642999999996</v>
      </c>
      <c r="J1241" s="60">
        <v>47926.742000000006</v>
      </c>
      <c r="K1241" s="60">
        <v>48134.12799999999</v>
      </c>
      <c r="L1241" s="60">
        <v>48299.988000000012</v>
      </c>
      <c r="M1241" s="60">
        <v>48424.170000000006</v>
      </c>
      <c r="N1241" s="60">
        <v>48515.519999999997</v>
      </c>
      <c r="O1241" s="60">
        <v>48652.531000000003</v>
      </c>
      <c r="P1241" s="60">
        <v>48722.165000000015</v>
      </c>
      <c r="Q1241" s="60">
        <v>48665.121999999996</v>
      </c>
    </row>
    <row r="1242" spans="1:17" x14ac:dyDescent="0.3">
      <c r="A1242" t="s">
        <v>2185</v>
      </c>
      <c r="B1242" t="s">
        <v>123</v>
      </c>
      <c r="C1242" t="s">
        <v>989</v>
      </c>
      <c r="D1242" t="s">
        <v>990</v>
      </c>
      <c r="E1242" t="s">
        <v>126</v>
      </c>
      <c r="F1242" t="s">
        <v>53</v>
      </c>
      <c r="G1242" s="60">
        <v>25507.757000000001</v>
      </c>
      <c r="H1242" s="60">
        <v>25352.739000000001</v>
      </c>
      <c r="I1242" s="60">
        <v>25225.49</v>
      </c>
      <c r="J1242" s="60">
        <v>25262.047000000002</v>
      </c>
      <c r="K1242" s="60">
        <v>25401.468000000001</v>
      </c>
      <c r="L1242" s="60">
        <v>25660.511999999999</v>
      </c>
      <c r="M1242" s="60">
        <v>25784.047999999999</v>
      </c>
      <c r="N1242" s="60">
        <v>25984.983000000007</v>
      </c>
      <c r="O1242" s="60">
        <v>26212.304</v>
      </c>
      <c r="P1242" s="60">
        <v>26333.894</v>
      </c>
      <c r="Q1242" s="60">
        <v>26452.337</v>
      </c>
    </row>
    <row r="1243" spans="1:17" x14ac:dyDescent="0.3">
      <c r="A1243" t="s">
        <v>2186</v>
      </c>
      <c r="B1243" t="s">
        <v>124</v>
      </c>
      <c r="C1243" t="s">
        <v>989</v>
      </c>
      <c r="D1243" t="s">
        <v>990</v>
      </c>
      <c r="E1243" t="s">
        <v>126</v>
      </c>
      <c r="F1243" t="s">
        <v>54</v>
      </c>
      <c r="G1243" s="60">
        <v>26394.142999999996</v>
      </c>
      <c r="H1243" s="60">
        <v>26126.152999999998</v>
      </c>
      <c r="I1243" s="60">
        <v>25893.731</v>
      </c>
      <c r="J1243" s="60">
        <v>25813.316999999995</v>
      </c>
      <c r="K1243" s="60">
        <v>25711.548999999999</v>
      </c>
      <c r="L1243" s="60">
        <v>25759.754000000004</v>
      </c>
      <c r="M1243" s="60">
        <v>25658.739000000001</v>
      </c>
      <c r="N1243" s="60">
        <v>25660.692999999999</v>
      </c>
      <c r="O1243" s="60">
        <v>25565.968000000008</v>
      </c>
      <c r="P1243" s="60">
        <v>25546.088000000003</v>
      </c>
      <c r="Q1243" s="60">
        <v>25492.175000000003</v>
      </c>
    </row>
    <row r="1244" spans="1:17" x14ac:dyDescent="0.3">
      <c r="A1244" t="s">
        <v>2187</v>
      </c>
      <c r="B1244" t="s">
        <v>35</v>
      </c>
      <c r="C1244" t="s">
        <v>989</v>
      </c>
      <c r="D1244" t="s">
        <v>990</v>
      </c>
      <c r="E1244" t="s">
        <v>55</v>
      </c>
      <c r="F1244" t="s">
        <v>53</v>
      </c>
      <c r="G1244" s="60">
        <v>40441.485999999997</v>
      </c>
      <c r="H1244" s="60">
        <v>40600.116000000009</v>
      </c>
      <c r="I1244" s="60">
        <v>40761.178</v>
      </c>
      <c r="J1244" s="60">
        <v>40776.507000000005</v>
      </c>
      <c r="K1244" s="60">
        <v>40748.319000000003</v>
      </c>
      <c r="L1244" s="60">
        <v>40662.086000000003</v>
      </c>
      <c r="M1244" s="60">
        <v>40707.634000000005</v>
      </c>
      <c r="N1244" s="60">
        <v>40768.543000000005</v>
      </c>
      <c r="O1244" s="60">
        <v>40739.665999999997</v>
      </c>
      <c r="P1244" s="60">
        <v>40669.264999999999</v>
      </c>
      <c r="Q1244" s="60">
        <v>40683.037000000004</v>
      </c>
    </row>
    <row r="1245" spans="1:17" x14ac:dyDescent="0.3">
      <c r="A1245" t="s">
        <v>2188</v>
      </c>
      <c r="B1245" t="s">
        <v>36</v>
      </c>
      <c r="C1245" t="s">
        <v>989</v>
      </c>
      <c r="D1245" t="s">
        <v>990</v>
      </c>
      <c r="E1245" t="s">
        <v>55</v>
      </c>
      <c r="F1245" t="s">
        <v>54</v>
      </c>
      <c r="G1245" s="60">
        <v>42552.794999999991</v>
      </c>
      <c r="H1245" s="60">
        <v>42733.71699999999</v>
      </c>
      <c r="I1245" s="60">
        <v>42961.303000000007</v>
      </c>
      <c r="J1245" s="60">
        <v>43142.816000000006</v>
      </c>
      <c r="K1245" s="60">
        <v>43257.04</v>
      </c>
      <c r="L1245" s="60">
        <v>43357.974000000002</v>
      </c>
      <c r="M1245" s="60">
        <v>43481.411</v>
      </c>
      <c r="N1245" s="60">
        <v>43562.624000000003</v>
      </c>
      <c r="O1245" s="60">
        <v>43631.225999999995</v>
      </c>
      <c r="P1245" s="60">
        <v>43552.336999999992</v>
      </c>
      <c r="Q1245" s="60">
        <v>43515.513000000006</v>
      </c>
    </row>
    <row r="1246" spans="1:17" x14ac:dyDescent="0.3">
      <c r="A1246" t="s">
        <v>2189</v>
      </c>
      <c r="B1246" t="s">
        <v>123</v>
      </c>
      <c r="C1246" t="s">
        <v>991</v>
      </c>
      <c r="D1246" t="s">
        <v>992</v>
      </c>
      <c r="E1246" t="s">
        <v>126</v>
      </c>
      <c r="F1246" t="s">
        <v>53</v>
      </c>
      <c r="G1246" s="60">
        <v>19716.247000000003</v>
      </c>
      <c r="H1246" s="60">
        <v>19567.026000000002</v>
      </c>
      <c r="I1246" s="60">
        <v>19444.899000000001</v>
      </c>
      <c r="J1246" s="60">
        <v>19436.323</v>
      </c>
      <c r="K1246" s="60">
        <v>19429.304</v>
      </c>
      <c r="L1246" s="60">
        <v>19428.788</v>
      </c>
      <c r="M1246" s="60">
        <v>19355.955999999998</v>
      </c>
      <c r="N1246" s="60">
        <v>19298.703999999998</v>
      </c>
      <c r="O1246" s="60">
        <v>19280.273000000001</v>
      </c>
      <c r="P1246" s="60">
        <v>19243.194000000003</v>
      </c>
      <c r="Q1246" s="60">
        <v>19174.490999999998</v>
      </c>
    </row>
    <row r="1247" spans="1:17" x14ac:dyDescent="0.3">
      <c r="A1247" t="s">
        <v>2190</v>
      </c>
      <c r="B1247" t="s">
        <v>124</v>
      </c>
      <c r="C1247" t="s">
        <v>991</v>
      </c>
      <c r="D1247" t="s">
        <v>992</v>
      </c>
      <c r="E1247" t="s">
        <v>126</v>
      </c>
      <c r="F1247" t="s">
        <v>54</v>
      </c>
      <c r="G1247" s="60">
        <v>19755.575999999997</v>
      </c>
      <c r="H1247" s="60">
        <v>19566.726000000002</v>
      </c>
      <c r="I1247" s="60">
        <v>19375.842999999997</v>
      </c>
      <c r="J1247" s="60">
        <v>19293.344000000001</v>
      </c>
      <c r="K1247" s="60">
        <v>19193.464</v>
      </c>
      <c r="L1247" s="60">
        <v>19153.903000000002</v>
      </c>
      <c r="M1247" s="60">
        <v>19033.557000000001</v>
      </c>
      <c r="N1247" s="60">
        <v>18956.367999999999</v>
      </c>
      <c r="O1247" s="60">
        <v>18837.182000000001</v>
      </c>
      <c r="P1247" s="60">
        <v>18758.046999999999</v>
      </c>
      <c r="Q1247" s="60">
        <v>18716.728000000003</v>
      </c>
    </row>
    <row r="1248" spans="1:17" x14ac:dyDescent="0.3">
      <c r="A1248" t="s">
        <v>2191</v>
      </c>
      <c r="B1248" t="s">
        <v>35</v>
      </c>
      <c r="C1248" t="s">
        <v>991</v>
      </c>
      <c r="D1248" t="s">
        <v>992</v>
      </c>
      <c r="E1248" t="s">
        <v>55</v>
      </c>
      <c r="F1248" t="s">
        <v>53</v>
      </c>
      <c r="G1248" s="60">
        <v>28736.238999999998</v>
      </c>
      <c r="H1248" s="60">
        <v>28677.431000000004</v>
      </c>
      <c r="I1248" s="60">
        <v>28643.420000000002</v>
      </c>
      <c r="J1248" s="60">
        <v>28553.65</v>
      </c>
      <c r="K1248" s="60">
        <v>28401.183999999997</v>
      </c>
      <c r="L1248" s="60">
        <v>28288.951000000005</v>
      </c>
      <c r="M1248" s="60">
        <v>28215.813000000002</v>
      </c>
      <c r="N1248" s="60">
        <v>28127.422999999999</v>
      </c>
      <c r="O1248" s="60">
        <v>28036.238999999994</v>
      </c>
      <c r="P1248" s="60">
        <v>27916.285</v>
      </c>
      <c r="Q1248" s="60">
        <v>27771.608000000004</v>
      </c>
    </row>
    <row r="1249" spans="1:17" x14ac:dyDescent="0.3">
      <c r="A1249" t="s">
        <v>2192</v>
      </c>
      <c r="B1249" t="s">
        <v>36</v>
      </c>
      <c r="C1249" t="s">
        <v>991</v>
      </c>
      <c r="D1249" t="s">
        <v>992</v>
      </c>
      <c r="E1249" t="s">
        <v>55</v>
      </c>
      <c r="F1249" t="s">
        <v>54</v>
      </c>
      <c r="G1249" s="60">
        <v>30664.173999999995</v>
      </c>
      <c r="H1249" s="60">
        <v>30641.747999999996</v>
      </c>
      <c r="I1249" s="60">
        <v>30653.382999999998</v>
      </c>
      <c r="J1249" s="60">
        <v>30670.388999999999</v>
      </c>
      <c r="K1249" s="60">
        <v>30636.069</v>
      </c>
      <c r="L1249" s="60">
        <v>30555.324000000001</v>
      </c>
      <c r="M1249" s="60">
        <v>30624.078000000005</v>
      </c>
      <c r="N1249" s="60">
        <v>30645.465999999997</v>
      </c>
      <c r="O1249" s="60">
        <v>30617.960999999996</v>
      </c>
      <c r="P1249" s="60">
        <v>30496.469000000005</v>
      </c>
      <c r="Q1249" s="60">
        <v>30357.521000000012</v>
      </c>
    </row>
    <row r="1250" spans="1:17" x14ac:dyDescent="0.3">
      <c r="A1250" t="s">
        <v>2193</v>
      </c>
      <c r="B1250" t="s">
        <v>123</v>
      </c>
      <c r="C1250" t="s">
        <v>993</v>
      </c>
      <c r="D1250" t="s">
        <v>994</v>
      </c>
      <c r="E1250" t="s">
        <v>126</v>
      </c>
      <c r="F1250" t="s">
        <v>53</v>
      </c>
      <c r="G1250" s="60">
        <v>39210.395000000004</v>
      </c>
      <c r="H1250" s="60">
        <v>39181.415000000001</v>
      </c>
      <c r="I1250" s="60">
        <v>39201.944999999992</v>
      </c>
      <c r="J1250" s="60">
        <v>39357.987000000008</v>
      </c>
      <c r="K1250" s="60">
        <v>39385.146999999997</v>
      </c>
      <c r="L1250" s="60">
        <v>39486.847000000016</v>
      </c>
      <c r="M1250" s="60">
        <v>39521.576000000001</v>
      </c>
      <c r="N1250" s="60">
        <v>39541.393999999993</v>
      </c>
      <c r="O1250" s="60">
        <v>39577.703999999998</v>
      </c>
      <c r="P1250" s="60">
        <v>39481.306000000004</v>
      </c>
      <c r="Q1250" s="60">
        <v>39439.971999999994</v>
      </c>
    </row>
    <row r="1251" spans="1:17" x14ac:dyDescent="0.3">
      <c r="A1251" t="s">
        <v>2194</v>
      </c>
      <c r="B1251" t="s">
        <v>124</v>
      </c>
      <c r="C1251" t="s">
        <v>993</v>
      </c>
      <c r="D1251" t="s">
        <v>994</v>
      </c>
      <c r="E1251" t="s">
        <v>126</v>
      </c>
      <c r="F1251" t="s">
        <v>54</v>
      </c>
      <c r="G1251" s="60">
        <v>38640.213000000003</v>
      </c>
      <c r="H1251" s="60">
        <v>38431.22</v>
      </c>
      <c r="I1251" s="60">
        <v>38207.914000000004</v>
      </c>
      <c r="J1251" s="60">
        <v>38140.344000000012</v>
      </c>
      <c r="K1251" s="60">
        <v>37999.582999999991</v>
      </c>
      <c r="L1251" s="60">
        <v>37986.850000000006</v>
      </c>
      <c r="M1251" s="60">
        <v>37934.752</v>
      </c>
      <c r="N1251" s="60">
        <v>37889.47</v>
      </c>
      <c r="O1251" s="60">
        <v>37728.200999999994</v>
      </c>
      <c r="P1251" s="60">
        <v>37624.243000000002</v>
      </c>
      <c r="Q1251" s="60">
        <v>37489.042000000001</v>
      </c>
    </row>
    <row r="1252" spans="1:17" x14ac:dyDescent="0.3">
      <c r="A1252" t="s">
        <v>2195</v>
      </c>
      <c r="B1252" t="s">
        <v>35</v>
      </c>
      <c r="C1252" t="s">
        <v>993</v>
      </c>
      <c r="D1252" t="s">
        <v>994</v>
      </c>
      <c r="E1252" t="s">
        <v>55</v>
      </c>
      <c r="F1252" t="s">
        <v>53</v>
      </c>
      <c r="G1252" s="60">
        <v>53024.594000000005</v>
      </c>
      <c r="H1252" s="60">
        <v>52783.222000000002</v>
      </c>
      <c r="I1252" s="60">
        <v>52519.163999999982</v>
      </c>
      <c r="J1252" s="60">
        <v>52245.745999999985</v>
      </c>
      <c r="K1252" s="60">
        <v>51943.916999999994</v>
      </c>
      <c r="L1252" s="60">
        <v>51657.78899999999</v>
      </c>
      <c r="M1252" s="60">
        <v>51524.709000000017</v>
      </c>
      <c r="N1252" s="60">
        <v>51295.084999999992</v>
      </c>
      <c r="O1252" s="60">
        <v>50907.159999999996</v>
      </c>
      <c r="P1252" s="60">
        <v>50676.411</v>
      </c>
      <c r="Q1252" s="60">
        <v>50465.716</v>
      </c>
    </row>
    <row r="1253" spans="1:17" x14ac:dyDescent="0.3">
      <c r="A1253" t="s">
        <v>2196</v>
      </c>
      <c r="B1253" t="s">
        <v>36</v>
      </c>
      <c r="C1253" t="s">
        <v>993</v>
      </c>
      <c r="D1253" t="s">
        <v>994</v>
      </c>
      <c r="E1253" t="s">
        <v>55</v>
      </c>
      <c r="F1253" t="s">
        <v>54</v>
      </c>
      <c r="G1253" s="60">
        <v>55986.440999999984</v>
      </c>
      <c r="H1253" s="60">
        <v>55790.553999999996</v>
      </c>
      <c r="I1253" s="60">
        <v>55581.771999999997</v>
      </c>
      <c r="J1253" s="60">
        <v>55256.265000000007</v>
      </c>
      <c r="K1253" s="60">
        <v>55082.684000000008</v>
      </c>
      <c r="L1253" s="60">
        <v>54834.313999999991</v>
      </c>
      <c r="M1253" s="60">
        <v>54667.224999999991</v>
      </c>
      <c r="N1253" s="60">
        <v>54469.086999999985</v>
      </c>
      <c r="O1253" s="60">
        <v>54244.31500000001</v>
      </c>
      <c r="P1253" s="60">
        <v>53986.404000000002</v>
      </c>
      <c r="Q1253" s="60">
        <v>53770.441999999995</v>
      </c>
    </row>
    <row r="1254" spans="1:17" x14ac:dyDescent="0.3">
      <c r="A1254" t="s">
        <v>2197</v>
      </c>
      <c r="B1254" t="s">
        <v>123</v>
      </c>
      <c r="C1254" t="s">
        <v>995</v>
      </c>
      <c r="D1254" t="s">
        <v>996</v>
      </c>
      <c r="E1254" t="s">
        <v>126</v>
      </c>
      <c r="F1254" t="s">
        <v>53</v>
      </c>
      <c r="G1254" s="60">
        <v>191819.70899999997</v>
      </c>
      <c r="H1254" s="60">
        <v>193820.80799999999</v>
      </c>
      <c r="I1254" s="60">
        <v>195661.15700000001</v>
      </c>
      <c r="J1254" s="60">
        <v>197470.56600000002</v>
      </c>
      <c r="K1254" s="60">
        <v>199067.291</v>
      </c>
      <c r="L1254" s="60">
        <v>200813.05299999999</v>
      </c>
      <c r="M1254" s="60">
        <v>202171.73600000003</v>
      </c>
      <c r="N1254" s="60">
        <v>203724.42</v>
      </c>
      <c r="O1254" s="60">
        <v>205440.84100000001</v>
      </c>
      <c r="P1254" s="60">
        <v>206734.25100000002</v>
      </c>
      <c r="Q1254" s="60">
        <v>208108.28700000001</v>
      </c>
    </row>
    <row r="1255" spans="1:17" x14ac:dyDescent="0.3">
      <c r="A1255" t="s">
        <v>2198</v>
      </c>
      <c r="B1255" t="s">
        <v>124</v>
      </c>
      <c r="C1255" t="s">
        <v>995</v>
      </c>
      <c r="D1255" t="s">
        <v>996</v>
      </c>
      <c r="E1255" t="s">
        <v>126</v>
      </c>
      <c r="F1255" t="s">
        <v>54</v>
      </c>
      <c r="G1255" s="60">
        <v>191121.47399999999</v>
      </c>
      <c r="H1255" s="60">
        <v>191261.90899999999</v>
      </c>
      <c r="I1255" s="60">
        <v>191563.39200000002</v>
      </c>
      <c r="J1255" s="60">
        <v>192134.03799999997</v>
      </c>
      <c r="K1255" s="60">
        <v>192686.93</v>
      </c>
      <c r="L1255" s="60">
        <v>193419.38600000006</v>
      </c>
      <c r="M1255" s="60">
        <v>193642.63799999995</v>
      </c>
      <c r="N1255" s="60">
        <v>194297.92599999998</v>
      </c>
      <c r="O1255" s="60">
        <v>194855.05400000003</v>
      </c>
      <c r="P1255" s="60">
        <v>195301.02900000004</v>
      </c>
      <c r="Q1255" s="60">
        <v>196008.54600000003</v>
      </c>
    </row>
    <row r="1256" spans="1:17" x14ac:dyDescent="0.3">
      <c r="A1256" t="s">
        <v>2199</v>
      </c>
      <c r="B1256" t="s">
        <v>35</v>
      </c>
      <c r="C1256" t="s">
        <v>995</v>
      </c>
      <c r="D1256" t="s">
        <v>996</v>
      </c>
      <c r="E1256" t="s">
        <v>55</v>
      </c>
      <c r="F1256" t="s">
        <v>53</v>
      </c>
      <c r="G1256" s="60">
        <v>181979.04900000006</v>
      </c>
      <c r="H1256" s="60">
        <v>183476.96000000008</v>
      </c>
      <c r="I1256" s="60">
        <v>185067.60800000001</v>
      </c>
      <c r="J1256" s="60">
        <v>186333.76399999994</v>
      </c>
      <c r="K1256" s="60">
        <v>187476.66799999998</v>
      </c>
      <c r="L1256" s="60">
        <v>188429.21100000004</v>
      </c>
      <c r="M1256" s="60">
        <v>189825.49400000001</v>
      </c>
      <c r="N1256" s="60">
        <v>191158.38400000002</v>
      </c>
      <c r="O1256" s="60">
        <v>192237.69600000003</v>
      </c>
      <c r="P1256" s="60">
        <v>193263.93400000004</v>
      </c>
      <c r="Q1256" s="60">
        <v>194532.109</v>
      </c>
    </row>
    <row r="1257" spans="1:17" x14ac:dyDescent="0.3">
      <c r="A1257" t="s">
        <v>2200</v>
      </c>
      <c r="B1257" t="s">
        <v>36</v>
      </c>
      <c r="C1257" t="s">
        <v>995</v>
      </c>
      <c r="D1257" t="s">
        <v>996</v>
      </c>
      <c r="E1257" t="s">
        <v>55</v>
      </c>
      <c r="F1257" t="s">
        <v>54</v>
      </c>
      <c r="G1257" s="60">
        <v>186312.46199999994</v>
      </c>
      <c r="H1257" s="60">
        <v>188388.57700000002</v>
      </c>
      <c r="I1257" s="60">
        <v>190291.61300000004</v>
      </c>
      <c r="J1257" s="60">
        <v>191911.81799999997</v>
      </c>
      <c r="K1257" s="60">
        <v>193455.51099999994</v>
      </c>
      <c r="L1257" s="60">
        <v>194888.59700000001</v>
      </c>
      <c r="M1257" s="60">
        <v>196336.01300000004</v>
      </c>
      <c r="N1257" s="60">
        <v>197781.27800000002</v>
      </c>
      <c r="O1257" s="60">
        <v>199207.81199999995</v>
      </c>
      <c r="P1257" s="60">
        <v>200525.52600000004</v>
      </c>
      <c r="Q1257" s="60">
        <v>201605.04399999999</v>
      </c>
    </row>
    <row r="1258" spans="1:17" x14ac:dyDescent="0.3">
      <c r="A1258" t="s">
        <v>2201</v>
      </c>
      <c r="B1258" t="s">
        <v>123</v>
      </c>
      <c r="C1258" t="s">
        <v>997</v>
      </c>
      <c r="D1258" t="s">
        <v>998</v>
      </c>
      <c r="E1258" t="s">
        <v>126</v>
      </c>
      <c r="F1258" t="s">
        <v>53</v>
      </c>
      <c r="G1258" s="60">
        <v>65027.858</v>
      </c>
      <c r="H1258" s="60">
        <v>66538.606999999989</v>
      </c>
      <c r="I1258" s="60">
        <v>67801.219999999987</v>
      </c>
      <c r="J1258" s="60">
        <v>69005.242000000013</v>
      </c>
      <c r="K1258" s="60">
        <v>69844.58</v>
      </c>
      <c r="L1258" s="60">
        <v>70570.194000000003</v>
      </c>
      <c r="M1258" s="60">
        <v>71241.822999999989</v>
      </c>
      <c r="N1258" s="60">
        <v>71895.09599999999</v>
      </c>
      <c r="O1258" s="60">
        <v>72708.500000000015</v>
      </c>
      <c r="P1258" s="60">
        <v>73407.541999999987</v>
      </c>
      <c r="Q1258" s="60">
        <v>74122.096000000005</v>
      </c>
    </row>
    <row r="1259" spans="1:17" x14ac:dyDescent="0.3">
      <c r="A1259" t="s">
        <v>2202</v>
      </c>
      <c r="B1259" t="s">
        <v>124</v>
      </c>
      <c r="C1259" t="s">
        <v>997</v>
      </c>
      <c r="D1259" t="s">
        <v>998</v>
      </c>
      <c r="E1259" t="s">
        <v>126</v>
      </c>
      <c r="F1259" t="s">
        <v>54</v>
      </c>
      <c r="G1259" s="60">
        <v>60118.199000000001</v>
      </c>
      <c r="H1259" s="60">
        <v>61039.944999999992</v>
      </c>
      <c r="I1259" s="60">
        <v>61865.987000000001</v>
      </c>
      <c r="J1259" s="60">
        <v>62656.822</v>
      </c>
      <c r="K1259" s="60">
        <v>63156.650000000009</v>
      </c>
      <c r="L1259" s="60">
        <v>63631.761000000006</v>
      </c>
      <c r="M1259" s="60">
        <v>64037.821000000004</v>
      </c>
      <c r="N1259" s="60">
        <v>64528.22800000001</v>
      </c>
      <c r="O1259" s="60">
        <v>64951.451000000001</v>
      </c>
      <c r="P1259" s="60">
        <v>65419.524000000005</v>
      </c>
      <c r="Q1259" s="60">
        <v>65898.051000000007</v>
      </c>
    </row>
    <row r="1260" spans="1:17" x14ac:dyDescent="0.3">
      <c r="A1260" t="s">
        <v>2203</v>
      </c>
      <c r="B1260" t="s">
        <v>35</v>
      </c>
      <c r="C1260" t="s">
        <v>997</v>
      </c>
      <c r="D1260" t="s">
        <v>998</v>
      </c>
      <c r="E1260" t="s">
        <v>55</v>
      </c>
      <c r="F1260" t="s">
        <v>53</v>
      </c>
      <c r="G1260" s="60">
        <v>56315.524000000012</v>
      </c>
      <c r="H1260" s="60">
        <v>57017.910999999986</v>
      </c>
      <c r="I1260" s="60">
        <v>57758.711000000003</v>
      </c>
      <c r="J1260" s="60">
        <v>58508.783999999992</v>
      </c>
      <c r="K1260" s="60">
        <v>59327.643999999993</v>
      </c>
      <c r="L1260" s="60">
        <v>60240.800000000017</v>
      </c>
      <c r="M1260" s="60">
        <v>61235.810000000012</v>
      </c>
      <c r="N1260" s="60">
        <v>62234.666999999987</v>
      </c>
      <c r="O1260" s="60">
        <v>63182.522000000004</v>
      </c>
      <c r="P1260" s="60">
        <v>64213.442999999992</v>
      </c>
      <c r="Q1260" s="60">
        <v>65195.494999999995</v>
      </c>
    </row>
    <row r="1261" spans="1:17" x14ac:dyDescent="0.3">
      <c r="A1261" t="s">
        <v>2204</v>
      </c>
      <c r="B1261" t="s">
        <v>36</v>
      </c>
      <c r="C1261" t="s">
        <v>997</v>
      </c>
      <c r="D1261" t="s">
        <v>998</v>
      </c>
      <c r="E1261" t="s">
        <v>55</v>
      </c>
      <c r="F1261" t="s">
        <v>54</v>
      </c>
      <c r="G1261" s="60">
        <v>55953.604999999996</v>
      </c>
      <c r="H1261" s="60">
        <v>56548.837000000007</v>
      </c>
      <c r="I1261" s="60">
        <v>57128.42</v>
      </c>
      <c r="J1261" s="60">
        <v>57792.155999999995</v>
      </c>
      <c r="K1261" s="60">
        <v>58374.124000000003</v>
      </c>
      <c r="L1261" s="60">
        <v>59032.771000000001</v>
      </c>
      <c r="M1261" s="60">
        <v>59649.41</v>
      </c>
      <c r="N1261" s="60">
        <v>60310.751000000004</v>
      </c>
      <c r="O1261" s="60">
        <v>60976.697000000007</v>
      </c>
      <c r="P1261" s="60">
        <v>61667.814999999995</v>
      </c>
      <c r="Q1261" s="60">
        <v>62409.354000000007</v>
      </c>
    </row>
    <row r="1262" spans="1:17" x14ac:dyDescent="0.3">
      <c r="A1262" t="s">
        <v>2205</v>
      </c>
      <c r="B1262" t="s">
        <v>123</v>
      </c>
      <c r="C1262" t="s">
        <v>999</v>
      </c>
      <c r="D1262" t="s">
        <v>1000</v>
      </c>
      <c r="E1262" t="s">
        <v>126</v>
      </c>
      <c r="F1262" t="s">
        <v>53</v>
      </c>
      <c r="G1262" s="60">
        <v>41202.791999999994</v>
      </c>
      <c r="H1262" s="60">
        <v>40924.375000000007</v>
      </c>
      <c r="I1262" s="60">
        <v>40662.891999999993</v>
      </c>
      <c r="J1262" s="60">
        <v>40538.083000000006</v>
      </c>
      <c r="K1262" s="60">
        <v>40470.993999999999</v>
      </c>
      <c r="L1262" s="60">
        <v>40509.523000000001</v>
      </c>
      <c r="M1262" s="60">
        <v>40385.27900000001</v>
      </c>
      <c r="N1262" s="60">
        <v>40407.231000000007</v>
      </c>
      <c r="O1262" s="60">
        <v>40395.902999999991</v>
      </c>
      <c r="P1262" s="60">
        <v>40415.792000000001</v>
      </c>
      <c r="Q1262" s="60">
        <v>40469.026999999987</v>
      </c>
    </row>
    <row r="1263" spans="1:17" x14ac:dyDescent="0.3">
      <c r="A1263" t="s">
        <v>2206</v>
      </c>
      <c r="B1263" t="s">
        <v>124</v>
      </c>
      <c r="C1263" t="s">
        <v>999</v>
      </c>
      <c r="D1263" t="s">
        <v>1000</v>
      </c>
      <c r="E1263" t="s">
        <v>126</v>
      </c>
      <c r="F1263" t="s">
        <v>54</v>
      </c>
      <c r="G1263" s="60">
        <v>41436.004000000008</v>
      </c>
      <c r="H1263" s="60">
        <v>41182.217000000004</v>
      </c>
      <c r="I1263" s="60">
        <v>41052.488999999994</v>
      </c>
      <c r="J1263" s="60">
        <v>40931.41399999999</v>
      </c>
      <c r="K1263" s="60">
        <v>40909.938000000002</v>
      </c>
      <c r="L1263" s="60">
        <v>40992.961000000003</v>
      </c>
      <c r="M1263" s="60">
        <v>40937.388999999996</v>
      </c>
      <c r="N1263" s="60">
        <v>40923.468000000001</v>
      </c>
      <c r="O1263" s="60">
        <v>40825.455000000002</v>
      </c>
      <c r="P1263" s="60">
        <v>40839.652000000002</v>
      </c>
      <c r="Q1263" s="60">
        <v>40798.159999999996</v>
      </c>
    </row>
    <row r="1264" spans="1:17" x14ac:dyDescent="0.3">
      <c r="A1264" t="s">
        <v>2207</v>
      </c>
      <c r="B1264" t="s">
        <v>35</v>
      </c>
      <c r="C1264" t="s">
        <v>999</v>
      </c>
      <c r="D1264" t="s">
        <v>1000</v>
      </c>
      <c r="E1264" t="s">
        <v>55</v>
      </c>
      <c r="F1264" t="s">
        <v>53</v>
      </c>
      <c r="G1264" s="60">
        <v>59930.806000000004</v>
      </c>
      <c r="H1264" s="60">
        <v>59874.957000000002</v>
      </c>
      <c r="I1264" s="60">
        <v>59800.326000000008</v>
      </c>
      <c r="J1264" s="60">
        <v>59797.686000000009</v>
      </c>
      <c r="K1264" s="60">
        <v>59668.669000000024</v>
      </c>
      <c r="L1264" s="60">
        <v>59659.387999999984</v>
      </c>
      <c r="M1264" s="60">
        <v>59692.553999999989</v>
      </c>
      <c r="N1264" s="60">
        <v>59798.725999999988</v>
      </c>
      <c r="O1264" s="60">
        <v>59787.739000000001</v>
      </c>
      <c r="P1264" s="60">
        <v>59795.284</v>
      </c>
      <c r="Q1264" s="60">
        <v>59832.584000000003</v>
      </c>
    </row>
    <row r="1265" spans="1:17" x14ac:dyDescent="0.3">
      <c r="A1265" t="s">
        <v>2208</v>
      </c>
      <c r="B1265" t="s">
        <v>36</v>
      </c>
      <c r="C1265" t="s">
        <v>999</v>
      </c>
      <c r="D1265" t="s">
        <v>1000</v>
      </c>
      <c r="E1265" t="s">
        <v>55</v>
      </c>
      <c r="F1265" t="s">
        <v>54</v>
      </c>
      <c r="G1265" s="60">
        <v>60834.286</v>
      </c>
      <c r="H1265" s="60">
        <v>60886.130000000005</v>
      </c>
      <c r="I1265" s="60">
        <v>60795.236000000004</v>
      </c>
      <c r="J1265" s="60">
        <v>60775.308000000012</v>
      </c>
      <c r="K1265" s="60">
        <v>60855.044999999991</v>
      </c>
      <c r="L1265" s="60">
        <v>60870.789999999994</v>
      </c>
      <c r="M1265" s="60">
        <v>61053.603999999992</v>
      </c>
      <c r="N1265" s="60">
        <v>61128.76</v>
      </c>
      <c r="O1265" s="60">
        <v>61300.406999999992</v>
      </c>
      <c r="P1265" s="60">
        <v>61385.213999999978</v>
      </c>
      <c r="Q1265" s="60">
        <v>61413.378000000004</v>
      </c>
    </row>
    <row r="1266" spans="1:17" x14ac:dyDescent="0.3">
      <c r="A1266" t="s">
        <v>2209</v>
      </c>
      <c r="B1266" t="s">
        <v>123</v>
      </c>
      <c r="C1266" t="s">
        <v>1001</v>
      </c>
      <c r="D1266" t="s">
        <v>1002</v>
      </c>
      <c r="E1266" t="s">
        <v>126</v>
      </c>
      <c r="F1266" t="s">
        <v>53</v>
      </c>
      <c r="G1266" s="60">
        <v>47685.048999999992</v>
      </c>
      <c r="H1266" s="60">
        <v>47768.784999999989</v>
      </c>
      <c r="I1266" s="60">
        <v>47861.403999999995</v>
      </c>
      <c r="J1266" s="60">
        <v>48054.905999999995</v>
      </c>
      <c r="K1266" s="60">
        <v>48266.848999999995</v>
      </c>
      <c r="L1266" s="60">
        <v>48661.967999999986</v>
      </c>
      <c r="M1266" s="60">
        <v>48841.101999999999</v>
      </c>
      <c r="N1266" s="60">
        <v>49208.893999999993</v>
      </c>
      <c r="O1266" s="60">
        <v>49622.123000000014</v>
      </c>
      <c r="P1266" s="60">
        <v>49944.099999999991</v>
      </c>
      <c r="Q1266" s="60">
        <v>50213.065999999992</v>
      </c>
    </row>
    <row r="1267" spans="1:17" x14ac:dyDescent="0.3">
      <c r="A1267" t="s">
        <v>2210</v>
      </c>
      <c r="B1267" t="s">
        <v>124</v>
      </c>
      <c r="C1267" t="s">
        <v>1001</v>
      </c>
      <c r="D1267" t="s">
        <v>1002</v>
      </c>
      <c r="E1267" t="s">
        <v>126</v>
      </c>
      <c r="F1267" t="s">
        <v>54</v>
      </c>
      <c r="G1267" s="60">
        <v>47847.182000000001</v>
      </c>
      <c r="H1267" s="60">
        <v>47918.130000000005</v>
      </c>
      <c r="I1267" s="60">
        <v>47954.856999999996</v>
      </c>
      <c r="J1267" s="60">
        <v>47958.701999999997</v>
      </c>
      <c r="K1267" s="60">
        <v>48091.149999999994</v>
      </c>
      <c r="L1267" s="60">
        <v>48321.006999999991</v>
      </c>
      <c r="M1267" s="60">
        <v>48538.136000000006</v>
      </c>
      <c r="N1267" s="60">
        <v>48774.676000000007</v>
      </c>
      <c r="O1267" s="60">
        <v>49000.862999999998</v>
      </c>
      <c r="P1267" s="60">
        <v>49243.601999999992</v>
      </c>
      <c r="Q1267" s="60">
        <v>49488.402999999991</v>
      </c>
    </row>
    <row r="1268" spans="1:17" x14ac:dyDescent="0.3">
      <c r="A1268" t="s">
        <v>2211</v>
      </c>
      <c r="B1268" t="s">
        <v>35</v>
      </c>
      <c r="C1268" t="s">
        <v>1001</v>
      </c>
      <c r="D1268" t="s">
        <v>1002</v>
      </c>
      <c r="E1268" t="s">
        <v>55</v>
      </c>
      <c r="F1268" t="s">
        <v>53</v>
      </c>
      <c r="G1268" s="60">
        <v>57560.25999999998</v>
      </c>
      <c r="H1268" s="60">
        <v>58246.530000000006</v>
      </c>
      <c r="I1268" s="60">
        <v>58911.816999999988</v>
      </c>
      <c r="J1268" s="60">
        <v>59513.431000000011</v>
      </c>
      <c r="K1268" s="60">
        <v>60119.001000000004</v>
      </c>
      <c r="L1268" s="60">
        <v>60619.983</v>
      </c>
      <c r="M1268" s="60">
        <v>61191.214000000014</v>
      </c>
      <c r="N1268" s="60">
        <v>61796.279999999992</v>
      </c>
      <c r="O1268" s="60">
        <v>62212.991999999998</v>
      </c>
      <c r="P1268" s="60">
        <v>62650.642000000022</v>
      </c>
      <c r="Q1268" s="60">
        <v>63023.774999999987</v>
      </c>
    </row>
    <row r="1269" spans="1:17" x14ac:dyDescent="0.3">
      <c r="A1269" t="s">
        <v>2212</v>
      </c>
      <c r="B1269" t="s">
        <v>36</v>
      </c>
      <c r="C1269" t="s">
        <v>1001</v>
      </c>
      <c r="D1269" t="s">
        <v>1002</v>
      </c>
      <c r="E1269" t="s">
        <v>55</v>
      </c>
      <c r="F1269" t="s">
        <v>54</v>
      </c>
      <c r="G1269" s="60">
        <v>57598.989999999991</v>
      </c>
      <c r="H1269" s="60">
        <v>58143.982000000011</v>
      </c>
      <c r="I1269" s="60">
        <v>58946.525000000001</v>
      </c>
      <c r="J1269" s="60">
        <v>59689.424999999988</v>
      </c>
      <c r="K1269" s="60">
        <v>60324.66</v>
      </c>
      <c r="L1269" s="60">
        <v>61012.228000000003</v>
      </c>
      <c r="M1269" s="60">
        <v>61621.20900000001</v>
      </c>
      <c r="N1269" s="60">
        <v>62285.77399999999</v>
      </c>
      <c r="O1269" s="60">
        <v>62919.86500000002</v>
      </c>
      <c r="P1269" s="60">
        <v>63400.635000000002</v>
      </c>
      <c r="Q1269" s="60">
        <v>63843.563000000009</v>
      </c>
    </row>
    <row r="1270" spans="1:17" x14ac:dyDescent="0.3">
      <c r="A1270" t="s">
        <v>2213</v>
      </c>
      <c r="B1270" t="s">
        <v>123</v>
      </c>
      <c r="C1270" t="s">
        <v>1003</v>
      </c>
      <c r="D1270" t="s">
        <v>1004</v>
      </c>
      <c r="E1270" t="s">
        <v>126</v>
      </c>
      <c r="F1270" t="s">
        <v>53</v>
      </c>
      <c r="G1270" s="60">
        <v>26073.931</v>
      </c>
      <c r="H1270" s="60">
        <v>26018.632999999994</v>
      </c>
      <c r="I1270" s="60">
        <v>25995.448999999997</v>
      </c>
      <c r="J1270" s="60">
        <v>26102.538</v>
      </c>
      <c r="K1270" s="60">
        <v>26165.850999999995</v>
      </c>
      <c r="L1270" s="60">
        <v>26328.550000000007</v>
      </c>
      <c r="M1270" s="60">
        <v>26503.446999999996</v>
      </c>
      <c r="N1270" s="60">
        <v>26618.191999999995</v>
      </c>
      <c r="O1270" s="60">
        <v>26720.626000000007</v>
      </c>
      <c r="P1270" s="60">
        <v>26811.590000000004</v>
      </c>
      <c r="Q1270" s="60">
        <v>26944.018999999997</v>
      </c>
    </row>
    <row r="1271" spans="1:17" x14ac:dyDescent="0.3">
      <c r="A1271" t="s">
        <v>2214</v>
      </c>
      <c r="B1271" t="s">
        <v>124</v>
      </c>
      <c r="C1271" t="s">
        <v>1003</v>
      </c>
      <c r="D1271" t="s">
        <v>1004</v>
      </c>
      <c r="E1271" t="s">
        <v>126</v>
      </c>
      <c r="F1271" t="s">
        <v>54</v>
      </c>
      <c r="G1271" s="60">
        <v>26001.312999999995</v>
      </c>
      <c r="H1271" s="60">
        <v>25807.963000000003</v>
      </c>
      <c r="I1271" s="60">
        <v>25742.501</v>
      </c>
      <c r="J1271" s="60">
        <v>25678.326999999997</v>
      </c>
      <c r="K1271" s="60">
        <v>25678.803</v>
      </c>
      <c r="L1271" s="60">
        <v>25736.891</v>
      </c>
      <c r="M1271" s="60">
        <v>25824.387999999999</v>
      </c>
      <c r="N1271" s="60">
        <v>25909.741000000002</v>
      </c>
      <c r="O1271" s="60">
        <v>25986.125</v>
      </c>
      <c r="P1271" s="60">
        <v>26048.524999999998</v>
      </c>
      <c r="Q1271" s="60">
        <v>26161.080999999998</v>
      </c>
    </row>
    <row r="1272" spans="1:17" x14ac:dyDescent="0.3">
      <c r="A1272" t="s">
        <v>2215</v>
      </c>
      <c r="B1272" t="s">
        <v>35</v>
      </c>
      <c r="C1272" t="s">
        <v>1003</v>
      </c>
      <c r="D1272" t="s">
        <v>1004</v>
      </c>
      <c r="E1272" t="s">
        <v>55</v>
      </c>
      <c r="F1272" t="s">
        <v>53</v>
      </c>
      <c r="G1272" s="60">
        <v>39817.454999999994</v>
      </c>
      <c r="H1272" s="60">
        <v>39804.060999999987</v>
      </c>
      <c r="I1272" s="60">
        <v>39796.526000000005</v>
      </c>
      <c r="J1272" s="60">
        <v>39855.142000000014</v>
      </c>
      <c r="K1272" s="60">
        <v>39934.763000000006</v>
      </c>
      <c r="L1272" s="60">
        <v>39951.035000000003</v>
      </c>
      <c r="M1272" s="60">
        <v>40063.125</v>
      </c>
      <c r="N1272" s="60">
        <v>40194.064999999995</v>
      </c>
      <c r="O1272" s="60">
        <v>40212.356999999996</v>
      </c>
      <c r="P1272" s="60">
        <v>40215.975000000013</v>
      </c>
      <c r="Q1272" s="60">
        <v>40251.333999999995</v>
      </c>
    </row>
    <row r="1273" spans="1:17" x14ac:dyDescent="0.3">
      <c r="A1273" t="s">
        <v>2216</v>
      </c>
      <c r="B1273" t="s">
        <v>36</v>
      </c>
      <c r="C1273" t="s">
        <v>1003</v>
      </c>
      <c r="D1273" t="s">
        <v>1004</v>
      </c>
      <c r="E1273" t="s">
        <v>55</v>
      </c>
      <c r="F1273" t="s">
        <v>54</v>
      </c>
      <c r="G1273" s="60">
        <v>42394.145999999993</v>
      </c>
      <c r="H1273" s="60">
        <v>42505.319000000003</v>
      </c>
      <c r="I1273" s="60">
        <v>42598.471000000005</v>
      </c>
      <c r="J1273" s="60">
        <v>42732.390000000014</v>
      </c>
      <c r="K1273" s="60">
        <v>42818.813999999998</v>
      </c>
      <c r="L1273" s="60">
        <v>42894.337999999989</v>
      </c>
      <c r="M1273" s="60">
        <v>43082.92</v>
      </c>
      <c r="N1273" s="60">
        <v>43273.340999999986</v>
      </c>
      <c r="O1273" s="60">
        <v>43444.310999999994</v>
      </c>
      <c r="P1273" s="60">
        <v>43576.876999999993</v>
      </c>
      <c r="Q1273" s="60">
        <v>43636.437999999995</v>
      </c>
    </row>
    <row r="1274" spans="1:17" x14ac:dyDescent="0.3">
      <c r="A1274" t="s">
        <v>2217</v>
      </c>
      <c r="B1274" t="s">
        <v>123</v>
      </c>
      <c r="C1274" t="s">
        <v>1005</v>
      </c>
      <c r="D1274" t="s">
        <v>1006</v>
      </c>
      <c r="E1274" t="s">
        <v>126</v>
      </c>
      <c r="F1274" t="s">
        <v>53</v>
      </c>
      <c r="G1274" s="60">
        <v>38473.212000000007</v>
      </c>
      <c r="H1274" s="60">
        <v>38439.759999999995</v>
      </c>
      <c r="I1274" s="60">
        <v>38570.967999999993</v>
      </c>
      <c r="J1274" s="60">
        <v>38634.608</v>
      </c>
      <c r="K1274" s="60">
        <v>38629.963000000003</v>
      </c>
      <c r="L1274" s="60">
        <v>38784.684000000001</v>
      </c>
      <c r="M1274" s="60">
        <v>38831.321000000004</v>
      </c>
      <c r="N1274" s="60">
        <v>39056.594000000005</v>
      </c>
      <c r="O1274" s="60">
        <v>39252.847000000009</v>
      </c>
      <c r="P1274" s="60">
        <v>39366.350000000006</v>
      </c>
      <c r="Q1274" s="60">
        <v>39551.457000000002</v>
      </c>
    </row>
    <row r="1275" spans="1:17" x14ac:dyDescent="0.3">
      <c r="A1275" t="s">
        <v>2218</v>
      </c>
      <c r="B1275" t="s">
        <v>124</v>
      </c>
      <c r="C1275" t="s">
        <v>1005</v>
      </c>
      <c r="D1275" t="s">
        <v>1006</v>
      </c>
      <c r="E1275" t="s">
        <v>126</v>
      </c>
      <c r="F1275" t="s">
        <v>54</v>
      </c>
      <c r="G1275" s="60">
        <v>39473.064000000006</v>
      </c>
      <c r="H1275" s="60">
        <v>39516.518000000004</v>
      </c>
      <c r="I1275" s="60">
        <v>39593.992000000006</v>
      </c>
      <c r="J1275" s="60">
        <v>39687.004999999997</v>
      </c>
      <c r="K1275" s="60">
        <v>39794.294999999998</v>
      </c>
      <c r="L1275" s="60">
        <v>40067.265999999996</v>
      </c>
      <c r="M1275" s="60">
        <v>40165.265999999989</v>
      </c>
      <c r="N1275" s="60">
        <v>40302.165999999997</v>
      </c>
      <c r="O1275" s="60">
        <v>40466.94</v>
      </c>
      <c r="P1275" s="60">
        <v>40506.372000000003</v>
      </c>
      <c r="Q1275" s="60">
        <v>40580.592000000004</v>
      </c>
    </row>
    <row r="1276" spans="1:17" x14ac:dyDescent="0.3">
      <c r="A1276" t="s">
        <v>2219</v>
      </c>
      <c r="B1276" t="s">
        <v>35</v>
      </c>
      <c r="C1276" t="s">
        <v>1005</v>
      </c>
      <c r="D1276" t="s">
        <v>1006</v>
      </c>
      <c r="E1276" t="s">
        <v>55</v>
      </c>
      <c r="F1276" t="s">
        <v>53</v>
      </c>
      <c r="G1276" s="60">
        <v>50015.357999999993</v>
      </c>
      <c r="H1276" s="60">
        <v>50175.109000000011</v>
      </c>
      <c r="I1276" s="60">
        <v>50246.489999999991</v>
      </c>
      <c r="J1276" s="60">
        <v>50410.527000000016</v>
      </c>
      <c r="K1276" s="60">
        <v>50552.632999999994</v>
      </c>
      <c r="L1276" s="60">
        <v>50733.087</v>
      </c>
      <c r="M1276" s="60">
        <v>50994.51200000001</v>
      </c>
      <c r="N1276" s="60">
        <v>51188.370999999999</v>
      </c>
      <c r="O1276" s="60">
        <v>51348.085000000006</v>
      </c>
      <c r="P1276" s="60">
        <v>51553.223999999995</v>
      </c>
      <c r="Q1276" s="60">
        <v>51660.116999999991</v>
      </c>
    </row>
    <row r="1277" spans="1:17" x14ac:dyDescent="0.3">
      <c r="A1277" t="s">
        <v>2220</v>
      </c>
      <c r="B1277" t="s">
        <v>36</v>
      </c>
      <c r="C1277" t="s">
        <v>1005</v>
      </c>
      <c r="D1277" t="s">
        <v>1006</v>
      </c>
      <c r="E1277" t="s">
        <v>55</v>
      </c>
      <c r="F1277" t="s">
        <v>54</v>
      </c>
      <c r="G1277" s="60">
        <v>50156.008000000009</v>
      </c>
      <c r="H1277" s="60">
        <v>50398.583999999995</v>
      </c>
      <c r="I1277" s="60">
        <v>50669.926000000007</v>
      </c>
      <c r="J1277" s="60">
        <v>50984.500999999997</v>
      </c>
      <c r="K1277" s="60">
        <v>51323.145999999993</v>
      </c>
      <c r="L1277" s="60">
        <v>51540.097000000002</v>
      </c>
      <c r="M1277" s="60">
        <v>51938.128999999994</v>
      </c>
      <c r="N1277" s="60">
        <v>52252.01</v>
      </c>
      <c r="O1277" s="60">
        <v>52567.85</v>
      </c>
      <c r="P1277" s="60">
        <v>52820.85</v>
      </c>
      <c r="Q1277" s="60">
        <v>53183.935000000005</v>
      </c>
    </row>
    <row r="1278" spans="1:17" x14ac:dyDescent="0.3">
      <c r="A1278" t="s">
        <v>2221</v>
      </c>
      <c r="B1278" t="s">
        <v>123</v>
      </c>
      <c r="C1278" t="s">
        <v>1007</v>
      </c>
      <c r="D1278" t="s">
        <v>1008</v>
      </c>
      <c r="E1278" t="s">
        <v>126</v>
      </c>
      <c r="F1278" t="s">
        <v>53</v>
      </c>
      <c r="G1278" s="60">
        <v>37994.633999999998</v>
      </c>
      <c r="H1278" s="60">
        <v>37816.417000000009</v>
      </c>
      <c r="I1278" s="60">
        <v>37697.318999999996</v>
      </c>
      <c r="J1278" s="60">
        <v>37697.613999999994</v>
      </c>
      <c r="K1278" s="60">
        <v>37685.664000000004</v>
      </c>
      <c r="L1278" s="60">
        <v>37711.051000000007</v>
      </c>
      <c r="M1278" s="60">
        <v>37631.369000000006</v>
      </c>
      <c r="N1278" s="60">
        <v>37712.950000000004</v>
      </c>
      <c r="O1278" s="60">
        <v>37850.050000000003</v>
      </c>
      <c r="P1278" s="60">
        <v>37970.643999999993</v>
      </c>
      <c r="Q1278" s="60">
        <v>38127.18099999999</v>
      </c>
    </row>
    <row r="1279" spans="1:17" x14ac:dyDescent="0.3">
      <c r="A1279" t="s">
        <v>2222</v>
      </c>
      <c r="B1279" t="s">
        <v>124</v>
      </c>
      <c r="C1279" t="s">
        <v>1007</v>
      </c>
      <c r="D1279" t="s">
        <v>1008</v>
      </c>
      <c r="E1279" t="s">
        <v>126</v>
      </c>
      <c r="F1279" t="s">
        <v>54</v>
      </c>
      <c r="G1279" s="60">
        <v>37501.354000000007</v>
      </c>
      <c r="H1279" s="60">
        <v>37579.13700000001</v>
      </c>
      <c r="I1279" s="60">
        <v>37659.094999999994</v>
      </c>
      <c r="J1279" s="60">
        <v>37764.010000000009</v>
      </c>
      <c r="K1279" s="60">
        <v>37918.599000000002</v>
      </c>
      <c r="L1279" s="60">
        <v>38039.118000000002</v>
      </c>
      <c r="M1279" s="60">
        <v>38272.677000000003</v>
      </c>
      <c r="N1279" s="60">
        <v>38392.667999999998</v>
      </c>
      <c r="O1279" s="60">
        <v>38468.847000000009</v>
      </c>
      <c r="P1279" s="60">
        <v>38553.105000000003</v>
      </c>
      <c r="Q1279" s="60">
        <v>38724.270999999993</v>
      </c>
    </row>
    <row r="1280" spans="1:17" x14ac:dyDescent="0.3">
      <c r="A1280" t="s">
        <v>2223</v>
      </c>
      <c r="B1280" t="s">
        <v>35</v>
      </c>
      <c r="C1280" t="s">
        <v>1007</v>
      </c>
      <c r="D1280" t="s">
        <v>1008</v>
      </c>
      <c r="E1280" t="s">
        <v>55</v>
      </c>
      <c r="F1280" t="s">
        <v>53</v>
      </c>
      <c r="G1280" s="60">
        <v>46152.464999999989</v>
      </c>
      <c r="H1280" s="60">
        <v>46272.68499999999</v>
      </c>
      <c r="I1280" s="60">
        <v>46257.62999999999</v>
      </c>
      <c r="J1280" s="60">
        <v>46259.538000000008</v>
      </c>
      <c r="K1280" s="60">
        <v>46399.757000000005</v>
      </c>
      <c r="L1280" s="60">
        <v>46418.979999999981</v>
      </c>
      <c r="M1280" s="60">
        <v>46603.345000000001</v>
      </c>
      <c r="N1280" s="60">
        <v>46732.570000000007</v>
      </c>
      <c r="O1280" s="60">
        <v>46730.369000000006</v>
      </c>
      <c r="P1280" s="60">
        <v>46810.717000000004</v>
      </c>
      <c r="Q1280" s="60">
        <v>46884.911999999997</v>
      </c>
    </row>
    <row r="1281" spans="1:17" x14ac:dyDescent="0.3">
      <c r="A1281" t="s">
        <v>2224</v>
      </c>
      <c r="B1281" t="s">
        <v>36</v>
      </c>
      <c r="C1281" t="s">
        <v>1007</v>
      </c>
      <c r="D1281" t="s">
        <v>1008</v>
      </c>
      <c r="E1281" t="s">
        <v>55</v>
      </c>
      <c r="F1281" t="s">
        <v>54</v>
      </c>
      <c r="G1281" s="60">
        <v>46666.846000000005</v>
      </c>
      <c r="H1281" s="60">
        <v>46922.937999999995</v>
      </c>
      <c r="I1281" s="60">
        <v>47190.692999999992</v>
      </c>
      <c r="J1281" s="60">
        <v>47521.18099999999</v>
      </c>
      <c r="K1281" s="60">
        <v>47779.097999999991</v>
      </c>
      <c r="L1281" s="60">
        <v>48095.582000000009</v>
      </c>
      <c r="M1281" s="60">
        <v>48442.06700000001</v>
      </c>
      <c r="N1281" s="60">
        <v>48823.988999999994</v>
      </c>
      <c r="O1281" s="60">
        <v>49162.595000000008</v>
      </c>
      <c r="P1281" s="60">
        <v>49489.87</v>
      </c>
      <c r="Q1281" s="60">
        <v>49831.302000000003</v>
      </c>
    </row>
    <row r="1282" spans="1:17" x14ac:dyDescent="0.3">
      <c r="A1282" t="s">
        <v>2225</v>
      </c>
      <c r="B1282" t="s">
        <v>123</v>
      </c>
      <c r="C1282" t="s">
        <v>1009</v>
      </c>
      <c r="D1282" t="s">
        <v>1010</v>
      </c>
      <c r="E1282" t="s">
        <v>126</v>
      </c>
      <c r="F1282" t="s">
        <v>53</v>
      </c>
      <c r="G1282" s="60">
        <v>79496.638000000006</v>
      </c>
      <c r="H1282" s="60">
        <v>79297.413999999975</v>
      </c>
      <c r="I1282" s="60">
        <v>79407.991999999984</v>
      </c>
      <c r="J1282" s="60">
        <v>79576.576000000001</v>
      </c>
      <c r="K1282" s="60">
        <v>79761.756000000023</v>
      </c>
      <c r="L1282" s="60">
        <v>80030.921000000002</v>
      </c>
      <c r="M1282" s="60">
        <v>80245.070999999996</v>
      </c>
      <c r="N1282" s="60">
        <v>80782.887999999992</v>
      </c>
      <c r="O1282" s="60">
        <v>81399.018000000025</v>
      </c>
      <c r="P1282" s="60">
        <v>81865.111000000019</v>
      </c>
      <c r="Q1282" s="60">
        <v>82165.463999999993</v>
      </c>
    </row>
    <row r="1283" spans="1:17" x14ac:dyDescent="0.3">
      <c r="A1283" t="s">
        <v>2226</v>
      </c>
      <c r="B1283" t="s">
        <v>124</v>
      </c>
      <c r="C1283" t="s">
        <v>1009</v>
      </c>
      <c r="D1283" t="s">
        <v>1010</v>
      </c>
      <c r="E1283" t="s">
        <v>126</v>
      </c>
      <c r="F1283" t="s">
        <v>54</v>
      </c>
      <c r="G1283" s="60">
        <v>79379.59</v>
      </c>
      <c r="H1283" s="60">
        <v>79060.20199999999</v>
      </c>
      <c r="I1283" s="60">
        <v>78712.591</v>
      </c>
      <c r="J1283" s="60">
        <v>78318.252999999997</v>
      </c>
      <c r="K1283" s="60">
        <v>78135.506999999998</v>
      </c>
      <c r="L1283" s="60">
        <v>78166.017999999996</v>
      </c>
      <c r="M1283" s="60">
        <v>78161.402000000002</v>
      </c>
      <c r="N1283" s="60">
        <v>78247.830000000016</v>
      </c>
      <c r="O1283" s="60">
        <v>78281.141999999993</v>
      </c>
      <c r="P1283" s="60">
        <v>78289.307000000001</v>
      </c>
      <c r="Q1283" s="60">
        <v>78303.830999999991</v>
      </c>
    </row>
    <row r="1284" spans="1:17" x14ac:dyDescent="0.3">
      <c r="A1284" t="s">
        <v>2227</v>
      </c>
      <c r="B1284" t="s">
        <v>35</v>
      </c>
      <c r="C1284" t="s">
        <v>1009</v>
      </c>
      <c r="D1284" t="s">
        <v>1010</v>
      </c>
      <c r="E1284" t="s">
        <v>55</v>
      </c>
      <c r="F1284" t="s">
        <v>53</v>
      </c>
      <c r="G1284" s="60">
        <v>95186.031000000003</v>
      </c>
      <c r="H1284" s="60">
        <v>96064.088999999978</v>
      </c>
      <c r="I1284" s="60">
        <v>96628.338999999993</v>
      </c>
      <c r="J1284" s="60">
        <v>96945.878000000012</v>
      </c>
      <c r="K1284" s="60">
        <v>97269.996999999988</v>
      </c>
      <c r="L1284" s="60">
        <v>97591.738000000027</v>
      </c>
      <c r="M1284" s="60">
        <v>97954.287999999986</v>
      </c>
      <c r="N1284" s="60">
        <v>98088.073999999993</v>
      </c>
      <c r="O1284" s="60">
        <v>98024.725999999981</v>
      </c>
      <c r="P1284" s="60">
        <v>98197.824999999997</v>
      </c>
      <c r="Q1284" s="60">
        <v>98366.780999999988</v>
      </c>
    </row>
    <row r="1285" spans="1:17" x14ac:dyDescent="0.3">
      <c r="A1285" t="s">
        <v>2228</v>
      </c>
      <c r="B1285" t="s">
        <v>36</v>
      </c>
      <c r="C1285" t="s">
        <v>1009</v>
      </c>
      <c r="D1285" t="s">
        <v>1010</v>
      </c>
      <c r="E1285" t="s">
        <v>55</v>
      </c>
      <c r="F1285" t="s">
        <v>54</v>
      </c>
      <c r="G1285" s="60">
        <v>95510.952000000005</v>
      </c>
      <c r="H1285" s="60">
        <v>96091.819999999978</v>
      </c>
      <c r="I1285" s="60">
        <v>96881.055999999997</v>
      </c>
      <c r="J1285" s="60">
        <v>97638.305000000008</v>
      </c>
      <c r="K1285" s="60">
        <v>98206.485000000015</v>
      </c>
      <c r="L1285" s="60">
        <v>98754.801999999996</v>
      </c>
      <c r="M1285" s="60">
        <v>99323.487000000008</v>
      </c>
      <c r="N1285" s="60">
        <v>99618.812000000005</v>
      </c>
      <c r="O1285" s="60">
        <v>99942.729999999981</v>
      </c>
      <c r="P1285" s="60">
        <v>100050.55600000001</v>
      </c>
      <c r="Q1285" s="60">
        <v>100188.098</v>
      </c>
    </row>
    <row r="1286" spans="1:17" x14ac:dyDescent="0.3">
      <c r="A1286" t="s">
        <v>2229</v>
      </c>
      <c r="B1286" t="s">
        <v>123</v>
      </c>
      <c r="C1286" t="s">
        <v>1011</v>
      </c>
      <c r="D1286" t="s">
        <v>1012</v>
      </c>
      <c r="E1286" t="s">
        <v>126</v>
      </c>
      <c r="F1286" t="s">
        <v>53</v>
      </c>
      <c r="G1286" s="60">
        <v>26854.729000000003</v>
      </c>
      <c r="H1286" s="60">
        <v>26652.364000000001</v>
      </c>
      <c r="I1286" s="60">
        <v>26638.194</v>
      </c>
      <c r="J1286" s="60">
        <v>26648.412</v>
      </c>
      <c r="K1286" s="60">
        <v>26637.418000000005</v>
      </c>
      <c r="L1286" s="60">
        <v>26669.197</v>
      </c>
      <c r="M1286" s="60">
        <v>26681.251</v>
      </c>
      <c r="N1286" s="60">
        <v>26856.018999999997</v>
      </c>
      <c r="O1286" s="60">
        <v>26929.424999999999</v>
      </c>
      <c r="P1286" s="60">
        <v>26983.978000000006</v>
      </c>
      <c r="Q1286" s="60">
        <v>27076.468000000001</v>
      </c>
    </row>
    <row r="1287" spans="1:17" x14ac:dyDescent="0.3">
      <c r="A1287" t="s">
        <v>2230</v>
      </c>
      <c r="B1287" t="s">
        <v>124</v>
      </c>
      <c r="C1287" t="s">
        <v>1011</v>
      </c>
      <c r="D1287" t="s">
        <v>1012</v>
      </c>
      <c r="E1287" t="s">
        <v>126</v>
      </c>
      <c r="F1287" t="s">
        <v>54</v>
      </c>
      <c r="G1287" s="60">
        <v>26950.599000000002</v>
      </c>
      <c r="H1287" s="60">
        <v>26733.85</v>
      </c>
      <c r="I1287" s="60">
        <v>26605.722000000002</v>
      </c>
      <c r="J1287" s="60">
        <v>26540.284</v>
      </c>
      <c r="K1287" s="60">
        <v>26490.663</v>
      </c>
      <c r="L1287" s="60">
        <v>26596.841999999993</v>
      </c>
      <c r="M1287" s="60">
        <v>26620.383999999995</v>
      </c>
      <c r="N1287" s="60">
        <v>26710.500999999997</v>
      </c>
      <c r="O1287" s="60">
        <v>26672.301999999996</v>
      </c>
      <c r="P1287" s="60">
        <v>26664.592000000001</v>
      </c>
      <c r="Q1287" s="60">
        <v>26641.959000000003</v>
      </c>
    </row>
    <row r="1288" spans="1:17" x14ac:dyDescent="0.3">
      <c r="A1288" t="s">
        <v>2231</v>
      </c>
      <c r="B1288" t="s">
        <v>35</v>
      </c>
      <c r="C1288" t="s">
        <v>1011</v>
      </c>
      <c r="D1288" t="s">
        <v>1012</v>
      </c>
      <c r="E1288" t="s">
        <v>55</v>
      </c>
      <c r="F1288" t="s">
        <v>53</v>
      </c>
      <c r="G1288" s="60">
        <v>41947.730999999992</v>
      </c>
      <c r="H1288" s="60">
        <v>42118.48</v>
      </c>
      <c r="I1288" s="60">
        <v>42189.482000000004</v>
      </c>
      <c r="J1288" s="60">
        <v>42338.975999999995</v>
      </c>
      <c r="K1288" s="60">
        <v>42488.387999999999</v>
      </c>
      <c r="L1288" s="60">
        <v>42537.181000000011</v>
      </c>
      <c r="M1288" s="60">
        <v>42700.862000000008</v>
      </c>
      <c r="N1288" s="60">
        <v>42716.844000000005</v>
      </c>
      <c r="O1288" s="60">
        <v>42705.998000000014</v>
      </c>
      <c r="P1288" s="60">
        <v>42769.931999999979</v>
      </c>
      <c r="Q1288" s="60">
        <v>42794.878000000004</v>
      </c>
    </row>
    <row r="1289" spans="1:17" x14ac:dyDescent="0.3">
      <c r="A1289" t="s">
        <v>2232</v>
      </c>
      <c r="B1289" t="s">
        <v>36</v>
      </c>
      <c r="C1289" t="s">
        <v>1011</v>
      </c>
      <c r="D1289" t="s">
        <v>1012</v>
      </c>
      <c r="E1289" t="s">
        <v>55</v>
      </c>
      <c r="F1289" t="s">
        <v>54</v>
      </c>
      <c r="G1289" s="60">
        <v>42264.379000000001</v>
      </c>
      <c r="H1289" s="60">
        <v>42351.152000000002</v>
      </c>
      <c r="I1289" s="60">
        <v>42402.186999999998</v>
      </c>
      <c r="J1289" s="60">
        <v>42613.93299999999</v>
      </c>
      <c r="K1289" s="60">
        <v>42772.947</v>
      </c>
      <c r="L1289" s="60">
        <v>42889.928999999982</v>
      </c>
      <c r="M1289" s="60">
        <v>43076.822999999989</v>
      </c>
      <c r="N1289" s="60">
        <v>43059.78300000001</v>
      </c>
      <c r="O1289" s="60">
        <v>43183.218999999997</v>
      </c>
      <c r="P1289" s="60">
        <v>43234.466999999997</v>
      </c>
      <c r="Q1289" s="60">
        <v>43250.851000000002</v>
      </c>
    </row>
    <row r="1290" spans="1:17" x14ac:dyDescent="0.3">
      <c r="A1290" t="s">
        <v>2233</v>
      </c>
      <c r="B1290" t="s">
        <v>123</v>
      </c>
      <c r="C1290" t="s">
        <v>1013</v>
      </c>
      <c r="D1290" t="s">
        <v>1014</v>
      </c>
      <c r="E1290" t="s">
        <v>126</v>
      </c>
      <c r="F1290" t="s">
        <v>53</v>
      </c>
      <c r="G1290" s="60">
        <v>62188.835000000006</v>
      </c>
      <c r="H1290" s="60">
        <v>62299.757999999994</v>
      </c>
      <c r="I1290" s="60">
        <v>62386.231000000014</v>
      </c>
      <c r="J1290" s="60">
        <v>62580.883000000002</v>
      </c>
      <c r="K1290" s="60">
        <v>62827.181999999986</v>
      </c>
      <c r="L1290" s="60">
        <v>63129.327999999987</v>
      </c>
      <c r="M1290" s="60">
        <v>63398.411999999997</v>
      </c>
      <c r="N1290" s="60">
        <v>63693.679999999986</v>
      </c>
      <c r="O1290" s="60">
        <v>64082.506999999991</v>
      </c>
      <c r="P1290" s="60">
        <v>64310.057999999997</v>
      </c>
      <c r="Q1290" s="60">
        <v>64838.735000000001</v>
      </c>
    </row>
    <row r="1291" spans="1:17" x14ac:dyDescent="0.3">
      <c r="A1291" t="s">
        <v>2234</v>
      </c>
      <c r="B1291" t="s">
        <v>124</v>
      </c>
      <c r="C1291" t="s">
        <v>1013</v>
      </c>
      <c r="D1291" t="s">
        <v>1014</v>
      </c>
      <c r="E1291" t="s">
        <v>126</v>
      </c>
      <c r="F1291" t="s">
        <v>54</v>
      </c>
      <c r="G1291" s="60">
        <v>61221.000999999997</v>
      </c>
      <c r="H1291" s="60">
        <v>61350.66</v>
      </c>
      <c r="I1291" s="60">
        <v>61360.274000000019</v>
      </c>
      <c r="J1291" s="60">
        <v>61450.749000000011</v>
      </c>
      <c r="K1291" s="60">
        <v>61554.392999999996</v>
      </c>
      <c r="L1291" s="60">
        <v>61727.118999999999</v>
      </c>
      <c r="M1291" s="60">
        <v>61851.007000000005</v>
      </c>
      <c r="N1291" s="60">
        <v>62159.141000000011</v>
      </c>
      <c r="O1291" s="60">
        <v>62264.40800000001</v>
      </c>
      <c r="P1291" s="60">
        <v>62361.967000000011</v>
      </c>
      <c r="Q1291" s="60">
        <v>62633.205000000016</v>
      </c>
    </row>
    <row r="1292" spans="1:17" x14ac:dyDescent="0.3">
      <c r="A1292" t="s">
        <v>2235</v>
      </c>
      <c r="B1292" t="s">
        <v>35</v>
      </c>
      <c r="C1292" t="s">
        <v>1013</v>
      </c>
      <c r="D1292" t="s">
        <v>1014</v>
      </c>
      <c r="E1292" t="s">
        <v>55</v>
      </c>
      <c r="F1292" t="s">
        <v>53</v>
      </c>
      <c r="G1292" s="60">
        <v>82632.942999999999</v>
      </c>
      <c r="H1292" s="60">
        <v>82814.69</v>
      </c>
      <c r="I1292" s="60">
        <v>83073.053000000014</v>
      </c>
      <c r="J1292" s="60">
        <v>83361.579000000012</v>
      </c>
      <c r="K1292" s="60">
        <v>83591.50499999999</v>
      </c>
      <c r="L1292" s="60">
        <v>83876.938000000024</v>
      </c>
      <c r="M1292" s="60">
        <v>84175.524999999994</v>
      </c>
      <c r="N1292" s="60">
        <v>84488.024999999994</v>
      </c>
      <c r="O1292" s="60">
        <v>84579.782000000007</v>
      </c>
      <c r="P1292" s="60">
        <v>84776.573999999993</v>
      </c>
      <c r="Q1292" s="60">
        <v>84857.480999999985</v>
      </c>
    </row>
    <row r="1293" spans="1:17" x14ac:dyDescent="0.3">
      <c r="A1293" t="s">
        <v>2236</v>
      </c>
      <c r="B1293" t="s">
        <v>36</v>
      </c>
      <c r="C1293" t="s">
        <v>1013</v>
      </c>
      <c r="D1293" t="s">
        <v>1014</v>
      </c>
      <c r="E1293" t="s">
        <v>55</v>
      </c>
      <c r="F1293" t="s">
        <v>54</v>
      </c>
      <c r="G1293" s="60">
        <v>81964.595000000001</v>
      </c>
      <c r="H1293" s="60">
        <v>82193.786999999982</v>
      </c>
      <c r="I1293" s="60">
        <v>82575.06200000002</v>
      </c>
      <c r="J1293" s="60">
        <v>82967.371000000014</v>
      </c>
      <c r="K1293" s="60">
        <v>83364.628999999986</v>
      </c>
      <c r="L1293" s="60">
        <v>83710.198000000033</v>
      </c>
      <c r="M1293" s="60">
        <v>84155.286999999968</v>
      </c>
      <c r="N1293" s="60">
        <v>84458.290999999983</v>
      </c>
      <c r="O1293" s="60">
        <v>84756.682000000015</v>
      </c>
      <c r="P1293" s="60">
        <v>84971.729999999981</v>
      </c>
      <c r="Q1293" s="60">
        <v>85108.141000000003</v>
      </c>
    </row>
    <row r="1294" spans="1:17" x14ac:dyDescent="0.3">
      <c r="A1294" t="s">
        <v>2237</v>
      </c>
      <c r="B1294" t="s">
        <v>123</v>
      </c>
      <c r="C1294" t="s">
        <v>1015</v>
      </c>
      <c r="D1294" t="s">
        <v>1016</v>
      </c>
      <c r="E1294" t="s">
        <v>126</v>
      </c>
      <c r="F1294" t="s">
        <v>53</v>
      </c>
      <c r="G1294" s="60">
        <v>129648.757</v>
      </c>
      <c r="H1294" s="60">
        <v>130175.68700000001</v>
      </c>
      <c r="I1294" s="60">
        <v>130750.56900000002</v>
      </c>
      <c r="J1294" s="60">
        <v>131120.019</v>
      </c>
      <c r="K1294" s="60">
        <v>131415.88699999999</v>
      </c>
      <c r="L1294" s="60">
        <v>131809.59100000001</v>
      </c>
      <c r="M1294" s="60">
        <v>132176.53599999999</v>
      </c>
      <c r="N1294" s="60">
        <v>132626.04</v>
      </c>
      <c r="O1294" s="60">
        <v>133463.16200000001</v>
      </c>
      <c r="P1294" s="60">
        <v>134356.486</v>
      </c>
      <c r="Q1294" s="60">
        <v>135366.52500000002</v>
      </c>
    </row>
    <row r="1295" spans="1:17" x14ac:dyDescent="0.3">
      <c r="A1295" t="s">
        <v>2238</v>
      </c>
      <c r="B1295" t="s">
        <v>124</v>
      </c>
      <c r="C1295" t="s">
        <v>1015</v>
      </c>
      <c r="D1295" t="s">
        <v>1016</v>
      </c>
      <c r="E1295" t="s">
        <v>126</v>
      </c>
      <c r="F1295" t="s">
        <v>54</v>
      </c>
      <c r="G1295" s="60">
        <v>131093.04999999999</v>
      </c>
      <c r="H1295" s="60">
        <v>131320.64800000002</v>
      </c>
      <c r="I1295" s="60">
        <v>131204.33199999999</v>
      </c>
      <c r="J1295" s="60">
        <v>131045.18599999999</v>
      </c>
      <c r="K1295" s="60">
        <v>130907.833</v>
      </c>
      <c r="L1295" s="60">
        <v>130834.48700000002</v>
      </c>
      <c r="M1295" s="60">
        <v>130632.65900000001</v>
      </c>
      <c r="N1295" s="60">
        <v>130592.26099999998</v>
      </c>
      <c r="O1295" s="60">
        <v>131155.03700000001</v>
      </c>
      <c r="P1295" s="60">
        <v>131888.386</v>
      </c>
      <c r="Q1295" s="60">
        <v>132802.19699999999</v>
      </c>
    </row>
    <row r="1296" spans="1:17" x14ac:dyDescent="0.3">
      <c r="A1296" t="s">
        <v>2239</v>
      </c>
      <c r="B1296" t="s">
        <v>35</v>
      </c>
      <c r="C1296" t="s">
        <v>1015</v>
      </c>
      <c r="D1296" t="s">
        <v>1016</v>
      </c>
      <c r="E1296" t="s">
        <v>55</v>
      </c>
      <c r="F1296" t="s">
        <v>53</v>
      </c>
      <c r="G1296" s="60">
        <v>134089.416</v>
      </c>
      <c r="H1296" s="60">
        <v>134731.201</v>
      </c>
      <c r="I1296" s="60">
        <v>135192.69099999996</v>
      </c>
      <c r="J1296" s="60">
        <v>135854.68000000002</v>
      </c>
      <c r="K1296" s="60">
        <v>136290.34600000002</v>
      </c>
      <c r="L1296" s="60">
        <v>136743.59</v>
      </c>
      <c r="M1296" s="60">
        <v>137360.52800000002</v>
      </c>
      <c r="N1296" s="60">
        <v>137928.19199999998</v>
      </c>
      <c r="O1296" s="60">
        <v>138167.82599999997</v>
      </c>
      <c r="P1296" s="60">
        <v>138632.829</v>
      </c>
      <c r="Q1296" s="60">
        <v>138927.41500000001</v>
      </c>
    </row>
    <row r="1297" spans="1:17" x14ac:dyDescent="0.3">
      <c r="A1297" t="s">
        <v>2240</v>
      </c>
      <c r="B1297" t="s">
        <v>36</v>
      </c>
      <c r="C1297" t="s">
        <v>1015</v>
      </c>
      <c r="D1297" t="s">
        <v>1016</v>
      </c>
      <c r="E1297" t="s">
        <v>55</v>
      </c>
      <c r="F1297" t="s">
        <v>54</v>
      </c>
      <c r="G1297" s="60">
        <v>136811.22200000001</v>
      </c>
      <c r="H1297" s="60">
        <v>137576.133</v>
      </c>
      <c r="I1297" s="60">
        <v>138563.34699999998</v>
      </c>
      <c r="J1297" s="60">
        <v>139589.40900000001</v>
      </c>
      <c r="K1297" s="60">
        <v>140490.10800000001</v>
      </c>
      <c r="L1297" s="60">
        <v>141316.35399999996</v>
      </c>
      <c r="M1297" s="60">
        <v>142348.15900000001</v>
      </c>
      <c r="N1297" s="60">
        <v>143140.93899999998</v>
      </c>
      <c r="O1297" s="60">
        <v>143481.14600000001</v>
      </c>
      <c r="P1297" s="60">
        <v>143897.859</v>
      </c>
      <c r="Q1297" s="60">
        <v>144172.258</v>
      </c>
    </row>
    <row r="1298" spans="1:17" x14ac:dyDescent="0.3">
      <c r="A1298" t="s">
        <v>2241</v>
      </c>
      <c r="B1298" t="s">
        <v>123</v>
      </c>
      <c r="C1298" t="s">
        <v>1017</v>
      </c>
      <c r="D1298" t="s">
        <v>1018</v>
      </c>
      <c r="E1298" t="s">
        <v>126</v>
      </c>
      <c r="F1298" t="s">
        <v>53</v>
      </c>
      <c r="G1298" s="60">
        <v>43586.613000000005</v>
      </c>
      <c r="H1298" s="60">
        <v>43451.629000000001</v>
      </c>
      <c r="I1298" s="60">
        <v>43405.175000000003</v>
      </c>
      <c r="J1298" s="60">
        <v>43401.795999999995</v>
      </c>
      <c r="K1298" s="60">
        <v>43384.647999999994</v>
      </c>
      <c r="L1298" s="60">
        <v>43572.530999999988</v>
      </c>
      <c r="M1298" s="60">
        <v>43534.384000000005</v>
      </c>
      <c r="N1298" s="60">
        <v>43634.740000000005</v>
      </c>
      <c r="O1298" s="60">
        <v>43828.301999999996</v>
      </c>
      <c r="P1298" s="60">
        <v>43948.300999999999</v>
      </c>
      <c r="Q1298" s="60">
        <v>44091.920999999995</v>
      </c>
    </row>
    <row r="1299" spans="1:17" x14ac:dyDescent="0.3">
      <c r="A1299" t="s">
        <v>2242</v>
      </c>
      <c r="B1299" t="s">
        <v>124</v>
      </c>
      <c r="C1299" t="s">
        <v>1017</v>
      </c>
      <c r="D1299" t="s">
        <v>1018</v>
      </c>
      <c r="E1299" t="s">
        <v>126</v>
      </c>
      <c r="F1299" t="s">
        <v>54</v>
      </c>
      <c r="G1299" s="60">
        <v>44612.033000000003</v>
      </c>
      <c r="H1299" s="60">
        <v>44212.462</v>
      </c>
      <c r="I1299" s="60">
        <v>43982.474999999999</v>
      </c>
      <c r="J1299" s="60">
        <v>43781.078999999991</v>
      </c>
      <c r="K1299" s="60">
        <v>43495.215000000004</v>
      </c>
      <c r="L1299" s="60">
        <v>43344.432999999997</v>
      </c>
      <c r="M1299" s="60">
        <v>43196.790000000008</v>
      </c>
      <c r="N1299" s="60">
        <v>43038.633000000002</v>
      </c>
      <c r="O1299" s="60">
        <v>42880.205000000002</v>
      </c>
      <c r="P1299" s="60">
        <v>42699.277000000002</v>
      </c>
      <c r="Q1299" s="60">
        <v>42668.654000000002</v>
      </c>
    </row>
    <row r="1300" spans="1:17" x14ac:dyDescent="0.3">
      <c r="A1300" t="s">
        <v>2243</v>
      </c>
      <c r="B1300" t="s">
        <v>35</v>
      </c>
      <c r="C1300" t="s">
        <v>1017</v>
      </c>
      <c r="D1300" t="s">
        <v>1018</v>
      </c>
      <c r="E1300" t="s">
        <v>55</v>
      </c>
      <c r="F1300" t="s">
        <v>53</v>
      </c>
      <c r="G1300" s="60">
        <v>65778.933999999994</v>
      </c>
      <c r="H1300" s="60">
        <v>65662.925999999992</v>
      </c>
      <c r="I1300" s="60">
        <v>65623.483999999997</v>
      </c>
      <c r="J1300" s="60">
        <v>65729.813999999984</v>
      </c>
      <c r="K1300" s="60">
        <v>65791.538000000015</v>
      </c>
      <c r="L1300" s="60">
        <v>65713.440999999992</v>
      </c>
      <c r="M1300" s="60">
        <v>65841.728000000003</v>
      </c>
      <c r="N1300" s="60">
        <v>65947.679000000004</v>
      </c>
      <c r="O1300" s="60">
        <v>65919.625</v>
      </c>
      <c r="P1300" s="60">
        <v>65836.671999999991</v>
      </c>
      <c r="Q1300" s="60">
        <v>65750.763999999996</v>
      </c>
    </row>
    <row r="1301" spans="1:17" x14ac:dyDescent="0.3">
      <c r="A1301" t="s">
        <v>2244</v>
      </c>
      <c r="B1301" t="s">
        <v>36</v>
      </c>
      <c r="C1301" t="s">
        <v>1017</v>
      </c>
      <c r="D1301" t="s">
        <v>1018</v>
      </c>
      <c r="E1301" t="s">
        <v>55</v>
      </c>
      <c r="F1301" t="s">
        <v>54</v>
      </c>
      <c r="G1301" s="60">
        <v>66190.181999999986</v>
      </c>
      <c r="H1301" s="60">
        <v>66381.353000000017</v>
      </c>
      <c r="I1301" s="60">
        <v>66571.407000000021</v>
      </c>
      <c r="J1301" s="60">
        <v>66837.636999999988</v>
      </c>
      <c r="K1301" s="60">
        <v>67073.33</v>
      </c>
      <c r="L1301" s="60">
        <v>67333.977999999988</v>
      </c>
      <c r="M1301" s="60">
        <v>67647.07799999998</v>
      </c>
      <c r="N1301" s="60">
        <v>67877.307000000001</v>
      </c>
      <c r="O1301" s="60">
        <v>68134.801999999996</v>
      </c>
      <c r="P1301" s="60">
        <v>68298.032999999996</v>
      </c>
      <c r="Q1301" s="60">
        <v>68249.238999999987</v>
      </c>
    </row>
    <row r="1302" spans="1:17" x14ac:dyDescent="0.3">
      <c r="A1302" t="s">
        <v>2245</v>
      </c>
      <c r="B1302" t="s">
        <v>123</v>
      </c>
      <c r="C1302" t="s">
        <v>1019</v>
      </c>
      <c r="D1302" t="s">
        <v>1020</v>
      </c>
      <c r="E1302" t="s">
        <v>126</v>
      </c>
      <c r="F1302" t="s">
        <v>53</v>
      </c>
      <c r="G1302" s="60">
        <v>28348.190999999995</v>
      </c>
      <c r="H1302" s="60">
        <v>28328.283000000007</v>
      </c>
      <c r="I1302" s="60">
        <v>28400.850000000002</v>
      </c>
      <c r="J1302" s="60">
        <v>28401.722000000005</v>
      </c>
      <c r="K1302" s="60">
        <v>28453.298999999999</v>
      </c>
      <c r="L1302" s="60">
        <v>28498.884999999995</v>
      </c>
      <c r="M1302" s="60">
        <v>28598.606</v>
      </c>
      <c r="N1302" s="60">
        <v>28671.286</v>
      </c>
      <c r="O1302" s="60">
        <v>28862.541000000001</v>
      </c>
      <c r="P1302" s="60">
        <v>28999.227000000006</v>
      </c>
      <c r="Q1302" s="60">
        <v>29147.117000000002</v>
      </c>
    </row>
    <row r="1303" spans="1:17" x14ac:dyDescent="0.3">
      <c r="A1303" t="s">
        <v>2246</v>
      </c>
      <c r="B1303" t="s">
        <v>124</v>
      </c>
      <c r="C1303" t="s">
        <v>1019</v>
      </c>
      <c r="D1303" t="s">
        <v>1020</v>
      </c>
      <c r="E1303" t="s">
        <v>126</v>
      </c>
      <c r="F1303" t="s">
        <v>54</v>
      </c>
      <c r="G1303" s="60">
        <v>27715.047000000002</v>
      </c>
      <c r="H1303" s="60">
        <v>27431.317000000003</v>
      </c>
      <c r="I1303" s="60">
        <v>27266.472999999998</v>
      </c>
      <c r="J1303" s="60">
        <v>27118.587</v>
      </c>
      <c r="K1303" s="60">
        <v>26958.241999999998</v>
      </c>
      <c r="L1303" s="60">
        <v>26939.962000000003</v>
      </c>
      <c r="M1303" s="60">
        <v>26911.827999999998</v>
      </c>
      <c r="N1303" s="60">
        <v>26780.365999999998</v>
      </c>
      <c r="O1303" s="60">
        <v>26849.188000000002</v>
      </c>
      <c r="P1303" s="60">
        <v>26740.528000000002</v>
      </c>
      <c r="Q1303" s="60">
        <v>26763.922000000006</v>
      </c>
    </row>
    <row r="1304" spans="1:17" x14ac:dyDescent="0.3">
      <c r="A1304" t="s">
        <v>2247</v>
      </c>
      <c r="B1304" t="s">
        <v>35</v>
      </c>
      <c r="C1304" t="s">
        <v>1019</v>
      </c>
      <c r="D1304" t="s">
        <v>1020</v>
      </c>
      <c r="E1304" t="s">
        <v>55</v>
      </c>
      <c r="F1304" t="s">
        <v>53</v>
      </c>
      <c r="G1304" s="60">
        <v>38405.292999999998</v>
      </c>
      <c r="H1304" s="60">
        <v>38361.794000000002</v>
      </c>
      <c r="I1304" s="60">
        <v>38316.964</v>
      </c>
      <c r="J1304" s="60">
        <v>38337.54</v>
      </c>
      <c r="K1304" s="60">
        <v>38359.976999999999</v>
      </c>
      <c r="L1304" s="60">
        <v>38396.790999999997</v>
      </c>
      <c r="M1304" s="60">
        <v>38405.926999999996</v>
      </c>
      <c r="N1304" s="60">
        <v>38460.945999999996</v>
      </c>
      <c r="O1304" s="60">
        <v>38320.332999999999</v>
      </c>
      <c r="P1304" s="60">
        <v>38239.828000000016</v>
      </c>
      <c r="Q1304" s="60">
        <v>38134.066999999988</v>
      </c>
    </row>
    <row r="1305" spans="1:17" x14ac:dyDescent="0.3">
      <c r="A1305" t="s">
        <v>2248</v>
      </c>
      <c r="B1305" t="s">
        <v>36</v>
      </c>
      <c r="C1305" t="s">
        <v>1019</v>
      </c>
      <c r="D1305" t="s">
        <v>1020</v>
      </c>
      <c r="E1305" t="s">
        <v>55</v>
      </c>
      <c r="F1305" t="s">
        <v>54</v>
      </c>
      <c r="G1305" s="60">
        <v>39271.902000000002</v>
      </c>
      <c r="H1305" s="60">
        <v>39334.739000000001</v>
      </c>
      <c r="I1305" s="60">
        <v>39387.036999999997</v>
      </c>
      <c r="J1305" s="60">
        <v>39465.145000000011</v>
      </c>
      <c r="K1305" s="60">
        <v>39573.945</v>
      </c>
      <c r="L1305" s="60">
        <v>39629.554000000011</v>
      </c>
      <c r="M1305" s="60">
        <v>39676.918000000005</v>
      </c>
      <c r="N1305" s="60">
        <v>39766.964</v>
      </c>
      <c r="O1305" s="60">
        <v>39685.152000000002</v>
      </c>
      <c r="P1305" s="60">
        <v>39600.304999999993</v>
      </c>
      <c r="Q1305" s="60">
        <v>39525.009999999987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153"/>
  <sheetViews>
    <sheetView topLeftCell="A98" zoomScale="60" zoomScaleNormal="60" workbookViewId="0">
      <selection activeCell="I107" sqref="I107"/>
    </sheetView>
  </sheetViews>
  <sheetFormatPr defaultRowHeight="14.4" x14ac:dyDescent="0.3"/>
  <cols>
    <col min="1" max="1" width="21.21875" customWidth="1"/>
    <col min="2" max="2" width="23.6640625" customWidth="1"/>
    <col min="3" max="5" width="28.21875" customWidth="1"/>
    <col min="6" max="6" width="27" customWidth="1"/>
  </cols>
  <sheetData>
    <row r="1" spans="1:6" ht="30" thickTop="1" thickBot="1" x14ac:dyDescent="0.4">
      <c r="A1" s="34" t="s">
        <v>263</v>
      </c>
      <c r="B1" s="34" t="s">
        <v>51</v>
      </c>
      <c r="C1" s="35" t="s">
        <v>115</v>
      </c>
      <c r="D1" s="35" t="s">
        <v>116</v>
      </c>
      <c r="E1" s="35" t="s">
        <v>117</v>
      </c>
      <c r="F1" s="35" t="s">
        <v>118</v>
      </c>
    </row>
    <row r="2" spans="1:6" ht="15" thickTop="1" x14ac:dyDescent="0.35">
      <c r="A2" s="36" t="s">
        <v>435</v>
      </c>
      <c r="B2" s="36" t="s">
        <v>436</v>
      </c>
      <c r="C2" s="101">
        <v>42.169750554318433</v>
      </c>
      <c r="D2" s="101">
        <v>23.315834857246266</v>
      </c>
      <c r="E2" s="101">
        <v>12.193145829978409</v>
      </c>
      <c r="F2" s="101">
        <v>10.494357255621894</v>
      </c>
    </row>
    <row r="3" spans="1:6" ht="14.55" x14ac:dyDescent="0.35">
      <c r="A3" s="36" t="s">
        <v>437</v>
      </c>
      <c r="B3" s="36" t="s">
        <v>438</v>
      </c>
      <c r="C3" s="101">
        <v>54.585950951339335</v>
      </c>
      <c r="D3" s="101">
        <v>28.372521805225261</v>
      </c>
      <c r="E3" s="101">
        <v>14.323728469842781</v>
      </c>
      <c r="F3" s="101">
        <v>12.199194308469343</v>
      </c>
    </row>
    <row r="4" spans="1:6" ht="14.55" x14ac:dyDescent="0.35">
      <c r="A4" s="36" t="s">
        <v>439</v>
      </c>
      <c r="B4" s="36" t="s">
        <v>440</v>
      </c>
      <c r="C4" s="101">
        <v>38.973824269167778</v>
      </c>
      <c r="D4" s="101">
        <v>21.31687290680852</v>
      </c>
      <c r="E4" s="101">
        <v>11.112726958875594</v>
      </c>
      <c r="F4" s="101">
        <v>9.5293291959506146</v>
      </c>
    </row>
    <row r="5" spans="1:6" ht="14.55" x14ac:dyDescent="0.35">
      <c r="A5" s="36" t="s">
        <v>441</v>
      </c>
      <c r="B5" s="36" t="s">
        <v>442</v>
      </c>
      <c r="C5" s="101">
        <v>40.432677328207376</v>
      </c>
      <c r="D5" s="101">
        <v>21.982543720306865</v>
      </c>
      <c r="E5" s="101">
        <v>11.367495303139641</v>
      </c>
      <c r="F5" s="101">
        <v>9.8001587633289535</v>
      </c>
    </row>
    <row r="6" spans="1:6" ht="14.55" x14ac:dyDescent="0.35">
      <c r="A6" s="36" t="s">
        <v>443</v>
      </c>
      <c r="B6" s="36" t="s">
        <v>444</v>
      </c>
      <c r="C6" s="101">
        <v>38.918907831659013</v>
      </c>
      <c r="D6" s="101">
        <v>21.686877002470478</v>
      </c>
      <c r="E6" s="101">
        <v>11.392188821005172</v>
      </c>
      <c r="F6" s="101">
        <v>9.7835641552963164</v>
      </c>
    </row>
    <row r="7" spans="1:6" ht="14.55" x14ac:dyDescent="0.35">
      <c r="A7" s="36" t="s">
        <v>445</v>
      </c>
      <c r="B7" s="36" t="s">
        <v>446</v>
      </c>
      <c r="C7" s="101">
        <v>42.685448173096276</v>
      </c>
      <c r="D7" s="101">
        <v>23.343466534967792</v>
      </c>
      <c r="E7" s="101">
        <v>12.438324395172275</v>
      </c>
      <c r="F7" s="101">
        <v>10.641688989723596</v>
      </c>
    </row>
    <row r="8" spans="1:6" ht="14.55" x14ac:dyDescent="0.35">
      <c r="A8" s="36" t="s">
        <v>447</v>
      </c>
      <c r="B8" s="36" t="s">
        <v>448</v>
      </c>
      <c r="C8" s="101">
        <v>39.099792472223861</v>
      </c>
      <c r="D8" s="101">
        <v>21.155750657596339</v>
      </c>
      <c r="E8" s="101">
        <v>11.380175127107305</v>
      </c>
      <c r="F8" s="101">
        <v>9.7214356829604256</v>
      </c>
    </row>
    <row r="9" spans="1:6" ht="14.55" x14ac:dyDescent="0.35">
      <c r="A9" s="36" t="s">
        <v>449</v>
      </c>
      <c r="B9" s="36" t="s">
        <v>450</v>
      </c>
      <c r="C9" s="101">
        <v>52.413060858518499</v>
      </c>
      <c r="D9" s="101">
        <v>29.121917680988801</v>
      </c>
      <c r="E9" s="101">
        <v>14.834125489931955</v>
      </c>
      <c r="F9" s="101">
        <v>12.632815286615136</v>
      </c>
    </row>
    <row r="10" spans="1:6" ht="14.55" x14ac:dyDescent="0.35">
      <c r="A10" s="36" t="s">
        <v>451</v>
      </c>
      <c r="B10" s="36" t="s">
        <v>452</v>
      </c>
      <c r="C10" s="101">
        <v>48.335234713545432</v>
      </c>
      <c r="D10" s="101">
        <v>26.636606823806556</v>
      </c>
      <c r="E10" s="101">
        <v>13.83437664798304</v>
      </c>
      <c r="F10" s="101">
        <v>11.732984640672955</v>
      </c>
    </row>
    <row r="11" spans="1:6" ht="14.55" x14ac:dyDescent="0.35">
      <c r="A11" s="36" t="s">
        <v>453</v>
      </c>
      <c r="B11" s="36" t="s">
        <v>454</v>
      </c>
      <c r="C11" s="101">
        <v>52.926323706106132</v>
      </c>
      <c r="D11" s="101">
        <v>28.303745773035462</v>
      </c>
      <c r="E11" s="101">
        <v>14.405022565885041</v>
      </c>
      <c r="F11" s="101">
        <v>12.146231465547134</v>
      </c>
    </row>
    <row r="12" spans="1:6" ht="14.55" x14ac:dyDescent="0.35">
      <c r="A12" s="36" t="s">
        <v>455</v>
      </c>
      <c r="B12" s="36" t="s">
        <v>456</v>
      </c>
      <c r="C12" s="101">
        <v>36.383402449763722</v>
      </c>
      <c r="D12" s="101">
        <v>19.919537550030704</v>
      </c>
      <c r="E12" s="101">
        <v>10.355163336264958</v>
      </c>
      <c r="F12" s="101">
        <v>8.755101066366116</v>
      </c>
    </row>
    <row r="13" spans="1:6" ht="14.55" x14ac:dyDescent="0.35">
      <c r="A13" s="36" t="s">
        <v>457</v>
      </c>
      <c r="B13" s="36" t="s">
        <v>458</v>
      </c>
      <c r="C13" s="101">
        <v>41.264334543045081</v>
      </c>
      <c r="D13" s="101">
        <v>22.39685452484747</v>
      </c>
      <c r="E13" s="101">
        <v>11.750026722929013</v>
      </c>
      <c r="F13" s="101">
        <v>10.039575128792624</v>
      </c>
    </row>
    <row r="14" spans="1:6" ht="14.55" x14ac:dyDescent="0.35">
      <c r="A14" s="36" t="s">
        <v>459</v>
      </c>
      <c r="B14" s="36" t="s">
        <v>460</v>
      </c>
      <c r="C14" s="101">
        <v>38.610827922886038</v>
      </c>
      <c r="D14" s="101">
        <v>21.32225936707281</v>
      </c>
      <c r="E14" s="101">
        <v>10.86915010707447</v>
      </c>
      <c r="F14" s="101">
        <v>9.3234499472659387</v>
      </c>
    </row>
    <row r="15" spans="1:6" ht="14.55" x14ac:dyDescent="0.35">
      <c r="A15" s="36" t="s">
        <v>461</v>
      </c>
      <c r="B15" s="36" t="s">
        <v>462</v>
      </c>
      <c r="C15" s="101">
        <v>42.039147855525854</v>
      </c>
      <c r="D15" s="101">
        <v>22.484036870642388</v>
      </c>
      <c r="E15" s="101">
        <v>11.12104173830082</v>
      </c>
      <c r="F15" s="101">
        <v>9.470257583915286</v>
      </c>
    </row>
    <row r="16" spans="1:6" ht="14.55" x14ac:dyDescent="0.35">
      <c r="A16" s="36" t="s">
        <v>463</v>
      </c>
      <c r="B16" s="36" t="s">
        <v>464</v>
      </c>
      <c r="C16" s="101">
        <v>52.241702562173451</v>
      </c>
      <c r="D16" s="101">
        <v>28.717996854262243</v>
      </c>
      <c r="E16" s="101">
        <v>14.772400271857535</v>
      </c>
      <c r="F16" s="101">
        <v>12.706410021019519</v>
      </c>
    </row>
    <row r="17" spans="1:6" ht="14.55" x14ac:dyDescent="0.35">
      <c r="A17" s="36" t="s">
        <v>465</v>
      </c>
      <c r="B17" s="36" t="s">
        <v>466</v>
      </c>
      <c r="C17" s="101">
        <v>67.424485934150979</v>
      </c>
      <c r="D17" s="101">
        <v>37.341585561675345</v>
      </c>
      <c r="E17" s="101">
        <v>19.097564860657211</v>
      </c>
      <c r="F17" s="101">
        <v>16.743262603723895</v>
      </c>
    </row>
    <row r="18" spans="1:6" ht="14.55" x14ac:dyDescent="0.35">
      <c r="A18" s="36" t="s">
        <v>467</v>
      </c>
      <c r="B18" s="36" t="s">
        <v>468</v>
      </c>
      <c r="C18" s="101">
        <v>38.158376841473128</v>
      </c>
      <c r="D18" s="101">
        <v>20.452927697344823</v>
      </c>
      <c r="E18" s="101">
        <v>10.532196313528248</v>
      </c>
      <c r="F18" s="101">
        <v>8.8166664529454906</v>
      </c>
    </row>
    <row r="19" spans="1:6" ht="14.55" x14ac:dyDescent="0.35">
      <c r="A19" s="36" t="s">
        <v>469</v>
      </c>
      <c r="B19" s="36" t="s">
        <v>470</v>
      </c>
      <c r="C19" s="101">
        <v>71.750832077131548</v>
      </c>
      <c r="D19" s="101">
        <v>38.27506710829465</v>
      </c>
      <c r="E19" s="101">
        <v>19.706992344634919</v>
      </c>
      <c r="F19" s="101">
        <v>17.537778904824471</v>
      </c>
    </row>
    <row r="20" spans="1:6" ht="14.55" x14ac:dyDescent="0.35">
      <c r="A20" s="36" t="s">
        <v>471</v>
      </c>
      <c r="B20" s="36" t="s">
        <v>472</v>
      </c>
      <c r="C20" s="101">
        <v>37.434952861421444</v>
      </c>
      <c r="D20" s="101">
        <v>20.753929455373385</v>
      </c>
      <c r="E20" s="101">
        <v>10.41507581678505</v>
      </c>
      <c r="F20" s="101">
        <v>8.8870330559696953</v>
      </c>
    </row>
    <row r="21" spans="1:6" ht="14.55" x14ac:dyDescent="0.35">
      <c r="A21" s="36" t="s">
        <v>473</v>
      </c>
      <c r="B21" s="36" t="s">
        <v>474</v>
      </c>
      <c r="C21" s="101">
        <v>41.67366166422476</v>
      </c>
      <c r="D21" s="101">
        <v>22.871430617744831</v>
      </c>
      <c r="E21" s="101">
        <v>11.906889096565726</v>
      </c>
      <c r="F21" s="101">
        <v>10.061277989758535</v>
      </c>
    </row>
    <row r="22" spans="1:6" ht="14.55" x14ac:dyDescent="0.35">
      <c r="A22" s="36" t="s">
        <v>475</v>
      </c>
      <c r="B22" s="36" t="s">
        <v>476</v>
      </c>
      <c r="C22" s="101">
        <v>52.83290162526967</v>
      </c>
      <c r="D22" s="101">
        <v>28.265119830584421</v>
      </c>
      <c r="E22" s="101">
        <v>14.409909179188624</v>
      </c>
      <c r="F22" s="101">
        <v>12.002779032018438</v>
      </c>
    </row>
    <row r="23" spans="1:6" ht="14.55" x14ac:dyDescent="0.35">
      <c r="A23" s="36" t="s">
        <v>477</v>
      </c>
      <c r="B23" s="36" t="s">
        <v>478</v>
      </c>
      <c r="C23" s="101">
        <v>42.359393586629757</v>
      </c>
      <c r="D23" s="101">
        <v>22.581279407849014</v>
      </c>
      <c r="E23" s="101">
        <v>11.108738784806631</v>
      </c>
      <c r="F23" s="101">
        <v>9.5488683394070684</v>
      </c>
    </row>
    <row r="24" spans="1:6" ht="14.55" x14ac:dyDescent="0.35">
      <c r="A24" s="36" t="s">
        <v>479</v>
      </c>
      <c r="B24" s="36" t="s">
        <v>480</v>
      </c>
      <c r="C24" s="101">
        <v>53.801017190745128</v>
      </c>
      <c r="D24" s="101">
        <v>29.871271289214455</v>
      </c>
      <c r="E24" s="101">
        <v>15.539982238632515</v>
      </c>
      <c r="F24" s="101">
        <v>13.335354356092004</v>
      </c>
    </row>
    <row r="25" spans="1:6" ht="14.55" x14ac:dyDescent="0.35">
      <c r="A25" s="36" t="s">
        <v>481</v>
      </c>
      <c r="B25" s="36" t="s">
        <v>482</v>
      </c>
      <c r="C25" s="101">
        <v>36.997282642653389</v>
      </c>
      <c r="D25" s="101">
        <v>20.521477877007879</v>
      </c>
      <c r="E25" s="101">
        <v>10.830056743733518</v>
      </c>
      <c r="F25" s="101">
        <v>9.1834725967590156</v>
      </c>
    </row>
    <row r="26" spans="1:6" ht="14.55" x14ac:dyDescent="0.35">
      <c r="A26" s="36" t="s">
        <v>483</v>
      </c>
      <c r="B26" s="36" t="s">
        <v>484</v>
      </c>
      <c r="C26" s="101">
        <v>38.855482745418691</v>
      </c>
      <c r="D26" s="101">
        <v>21.24681536365906</v>
      </c>
      <c r="E26" s="101">
        <v>11.131696519206224</v>
      </c>
      <c r="F26" s="101">
        <v>9.5634888110806706</v>
      </c>
    </row>
    <row r="27" spans="1:6" ht="14.55" x14ac:dyDescent="0.35">
      <c r="A27" s="36" t="s">
        <v>485</v>
      </c>
      <c r="B27" s="36" t="s">
        <v>486</v>
      </c>
      <c r="C27" s="101">
        <v>45.297084670899999</v>
      </c>
      <c r="D27" s="101">
        <v>24.023326128407117</v>
      </c>
      <c r="E27" s="101">
        <v>12.213740107238404</v>
      </c>
      <c r="F27" s="101">
        <v>10.426218632353411</v>
      </c>
    </row>
    <row r="28" spans="1:6" ht="14.55" x14ac:dyDescent="0.35">
      <c r="A28" s="36" t="s">
        <v>487</v>
      </c>
      <c r="B28" s="36" t="s">
        <v>488</v>
      </c>
      <c r="C28" s="101">
        <v>39.755494069105687</v>
      </c>
      <c r="D28" s="101">
        <v>22.086504118395691</v>
      </c>
      <c r="E28" s="101">
        <v>11.330623737499787</v>
      </c>
      <c r="F28" s="101">
        <v>9.6274984143181594</v>
      </c>
    </row>
    <row r="29" spans="1:6" ht="14.55" x14ac:dyDescent="0.35">
      <c r="A29" s="36" t="s">
        <v>489</v>
      </c>
      <c r="B29" s="36" t="s">
        <v>490</v>
      </c>
      <c r="C29" s="101">
        <v>47.756258874651998</v>
      </c>
      <c r="D29" s="101">
        <v>25.888607907180592</v>
      </c>
      <c r="E29" s="101">
        <v>13.294589422631633</v>
      </c>
      <c r="F29" s="101">
        <v>11.144977552424926</v>
      </c>
    </row>
    <row r="30" spans="1:6" ht="14.55" x14ac:dyDescent="0.35">
      <c r="A30" s="36" t="s">
        <v>491</v>
      </c>
      <c r="B30" s="36" t="s">
        <v>492</v>
      </c>
      <c r="C30" s="101">
        <v>39.22978516110858</v>
      </c>
      <c r="D30" s="101">
        <v>21.975896469398855</v>
      </c>
      <c r="E30" s="101">
        <v>11.39155925757524</v>
      </c>
      <c r="F30" s="101">
        <v>9.747110051449777</v>
      </c>
    </row>
    <row r="31" spans="1:6" ht="14.55" x14ac:dyDescent="0.35">
      <c r="A31" s="36" t="s">
        <v>493</v>
      </c>
      <c r="B31" s="36" t="s">
        <v>494</v>
      </c>
      <c r="C31" s="101">
        <v>40.533110655715589</v>
      </c>
      <c r="D31" s="101">
        <v>22.753923721406466</v>
      </c>
      <c r="E31" s="101">
        <v>12.262262723058225</v>
      </c>
      <c r="F31" s="101">
        <v>10.515720461050007</v>
      </c>
    </row>
    <row r="32" spans="1:6" ht="14.55" x14ac:dyDescent="0.35">
      <c r="A32" s="36" t="s">
        <v>495</v>
      </c>
      <c r="B32" s="36" t="s">
        <v>496</v>
      </c>
      <c r="C32" s="101">
        <v>48.251102971780185</v>
      </c>
      <c r="D32" s="101">
        <v>26.67490289878662</v>
      </c>
      <c r="E32" s="101">
        <v>13.837036948487848</v>
      </c>
      <c r="F32" s="101">
        <v>11.760012733416922</v>
      </c>
    </row>
    <row r="33" spans="1:6" ht="14.55" x14ac:dyDescent="0.35">
      <c r="A33" s="36" t="s">
        <v>497</v>
      </c>
      <c r="B33" s="36" t="s">
        <v>498</v>
      </c>
      <c r="C33" s="101">
        <v>68.818831622582351</v>
      </c>
      <c r="D33" s="101">
        <v>37.883528097972416</v>
      </c>
      <c r="E33" s="101">
        <v>20.028668769394482</v>
      </c>
      <c r="F33" s="101">
        <v>17.659292013711948</v>
      </c>
    </row>
    <row r="34" spans="1:6" ht="14.55" x14ac:dyDescent="0.35">
      <c r="A34" s="36" t="s">
        <v>499</v>
      </c>
      <c r="B34" s="36" t="s">
        <v>500</v>
      </c>
      <c r="C34" s="101">
        <v>44.749546443686768</v>
      </c>
      <c r="D34" s="101">
        <v>24.955536664972282</v>
      </c>
      <c r="E34" s="101">
        <v>13.264841966232629</v>
      </c>
      <c r="F34" s="101">
        <v>11.603155828196503</v>
      </c>
    </row>
    <row r="35" spans="1:6" ht="14.55" x14ac:dyDescent="0.35">
      <c r="A35" t="s">
        <v>501</v>
      </c>
      <c r="B35" t="s">
        <v>502</v>
      </c>
      <c r="C35" s="101">
        <v>45.275402296151107</v>
      </c>
      <c r="D35" s="101">
        <v>25.84643356104754</v>
      </c>
      <c r="E35" s="101">
        <v>13.968207150489139</v>
      </c>
      <c r="F35" s="101">
        <v>11.95743627122134</v>
      </c>
    </row>
    <row r="36" spans="1:6" ht="14.55" x14ac:dyDescent="0.35">
      <c r="A36" t="s">
        <v>503</v>
      </c>
      <c r="B36" t="s">
        <v>504</v>
      </c>
      <c r="C36" s="101">
        <v>44.527435921550968</v>
      </c>
      <c r="D36" s="101">
        <v>24.037407167857985</v>
      </c>
      <c r="E36" s="101">
        <v>12.26428596177659</v>
      </c>
      <c r="F36" s="101">
        <v>10.617704746952638</v>
      </c>
    </row>
    <row r="37" spans="1:6" ht="14.55" x14ac:dyDescent="0.35">
      <c r="A37" t="s">
        <v>505</v>
      </c>
      <c r="B37" t="s">
        <v>506</v>
      </c>
      <c r="C37" s="101">
        <v>39.522884644773839</v>
      </c>
      <c r="D37" s="101">
        <v>22.251847185111259</v>
      </c>
      <c r="E37" s="101">
        <v>12.205862852191112</v>
      </c>
      <c r="F37" s="101">
        <v>10.610067116113811</v>
      </c>
    </row>
    <row r="38" spans="1:6" ht="14.55" x14ac:dyDescent="0.35">
      <c r="A38" t="s">
        <v>507</v>
      </c>
      <c r="B38" t="s">
        <v>508</v>
      </c>
      <c r="C38" s="101">
        <v>37.119339305855569</v>
      </c>
      <c r="D38" s="101">
        <v>21.087269440752603</v>
      </c>
      <c r="E38" s="101">
        <v>11.074700885062121</v>
      </c>
      <c r="F38" s="101">
        <v>9.6552184926138391</v>
      </c>
    </row>
    <row r="39" spans="1:6" ht="14.55" x14ac:dyDescent="0.35">
      <c r="A39" t="s">
        <v>509</v>
      </c>
      <c r="B39" t="s">
        <v>510</v>
      </c>
      <c r="C39" s="101">
        <v>53.699646019379941</v>
      </c>
      <c r="D39" s="101">
        <v>30.590892930460459</v>
      </c>
      <c r="E39" s="101">
        <v>16.363271223825382</v>
      </c>
      <c r="F39" s="101">
        <v>14.647112909381613</v>
      </c>
    </row>
    <row r="40" spans="1:6" ht="14.55" x14ac:dyDescent="0.35">
      <c r="A40" t="s">
        <v>511</v>
      </c>
      <c r="B40" t="s">
        <v>512</v>
      </c>
      <c r="C40" s="101">
        <v>60.680832610155335</v>
      </c>
      <c r="D40" s="101">
        <v>34.871721067583273</v>
      </c>
      <c r="E40" s="101">
        <v>19.270967146723759</v>
      </c>
      <c r="F40" s="101">
        <v>16.861510913422602</v>
      </c>
    </row>
    <row r="41" spans="1:6" ht="14.55" x14ac:dyDescent="0.35">
      <c r="A41" t="s">
        <v>513</v>
      </c>
      <c r="B41" t="s">
        <v>514</v>
      </c>
      <c r="C41" s="101">
        <v>40.490016799563591</v>
      </c>
      <c r="D41" s="101">
        <v>23.066506986228784</v>
      </c>
      <c r="E41" s="101">
        <v>12.267662929827756</v>
      </c>
      <c r="F41" s="101">
        <v>10.62429239894564</v>
      </c>
    </row>
    <row r="42" spans="1:6" ht="14.55" x14ac:dyDescent="0.35">
      <c r="A42" t="s">
        <v>515</v>
      </c>
      <c r="B42" t="s">
        <v>516</v>
      </c>
      <c r="C42" s="101">
        <v>39.166985206157236</v>
      </c>
      <c r="D42" s="101">
        <v>22.299323994239693</v>
      </c>
      <c r="E42" s="101">
        <v>11.814587971586962</v>
      </c>
      <c r="F42" s="101">
        <v>10.375090713231948</v>
      </c>
    </row>
    <row r="43" spans="1:6" ht="14.55" x14ac:dyDescent="0.35">
      <c r="A43" t="s">
        <v>517</v>
      </c>
      <c r="B43" t="s">
        <v>518</v>
      </c>
      <c r="C43" s="101">
        <v>46.050123569032039</v>
      </c>
      <c r="D43" s="101">
        <v>26.25070168191877</v>
      </c>
      <c r="E43" s="101">
        <v>13.929680608121735</v>
      </c>
      <c r="F43" s="101">
        <v>12.066178793668511</v>
      </c>
    </row>
    <row r="44" spans="1:6" ht="14.55" x14ac:dyDescent="0.35">
      <c r="A44" t="s">
        <v>519</v>
      </c>
      <c r="B44" t="s">
        <v>520</v>
      </c>
      <c r="C44" s="101">
        <v>49.390772655234578</v>
      </c>
      <c r="D44" s="101">
        <v>26.849569056465619</v>
      </c>
      <c r="E44" s="101">
        <v>13.652318406007387</v>
      </c>
      <c r="F44" s="101">
        <v>11.938654590682168</v>
      </c>
    </row>
    <row r="45" spans="1:6" ht="14.55" x14ac:dyDescent="0.35">
      <c r="A45" t="s">
        <v>521</v>
      </c>
      <c r="B45" t="s">
        <v>522</v>
      </c>
      <c r="C45" s="101">
        <v>53.007108355477399</v>
      </c>
      <c r="D45" s="101">
        <v>27.598840795097495</v>
      </c>
      <c r="E45" s="101">
        <v>13.456658026786441</v>
      </c>
      <c r="F45" s="101">
        <v>11.611502842283146</v>
      </c>
    </row>
    <row r="46" spans="1:6" ht="14.55" x14ac:dyDescent="0.35">
      <c r="A46" t="s">
        <v>523</v>
      </c>
      <c r="B46" t="s">
        <v>524</v>
      </c>
      <c r="C46" s="101">
        <v>53.857260388510099</v>
      </c>
      <c r="D46" s="101">
        <v>28.206621978937644</v>
      </c>
      <c r="E46" s="101">
        <v>14.470578459775181</v>
      </c>
      <c r="F46" s="101">
        <v>12.105998759242011</v>
      </c>
    </row>
    <row r="47" spans="1:6" ht="14.55" x14ac:dyDescent="0.35">
      <c r="A47" t="s">
        <v>525</v>
      </c>
      <c r="B47" t="s">
        <v>526</v>
      </c>
      <c r="C47" s="101">
        <v>36.882530821057479</v>
      </c>
      <c r="D47" s="101">
        <v>20.312990312285063</v>
      </c>
      <c r="E47" s="101">
        <v>10.53577284105168</v>
      </c>
      <c r="F47" s="101">
        <v>8.882724564934783</v>
      </c>
    </row>
    <row r="48" spans="1:6" ht="14.55" x14ac:dyDescent="0.35">
      <c r="A48" t="s">
        <v>527</v>
      </c>
      <c r="B48" t="s">
        <v>528</v>
      </c>
      <c r="C48" s="101">
        <v>39.271207364242521</v>
      </c>
      <c r="D48" s="101">
        <v>21.406605670758911</v>
      </c>
      <c r="E48" s="101">
        <v>10.970974849268936</v>
      </c>
      <c r="F48" s="101">
        <v>9.3817788559428621</v>
      </c>
    </row>
    <row r="49" spans="1:6" ht="14.55" x14ac:dyDescent="0.35">
      <c r="A49" t="s">
        <v>1021</v>
      </c>
      <c r="B49" t="s">
        <v>546</v>
      </c>
      <c r="C49" s="101">
        <v>36.091119455386696</v>
      </c>
      <c r="D49" s="101">
        <v>19.820032740178281</v>
      </c>
      <c r="E49" s="101">
        <v>10.371553803009881</v>
      </c>
      <c r="F49" s="101">
        <v>8.8227493082408746</v>
      </c>
    </row>
    <row r="50" spans="1:6" ht="14.55" x14ac:dyDescent="0.35">
      <c r="A50" t="s">
        <v>529</v>
      </c>
      <c r="B50" t="s">
        <v>530</v>
      </c>
      <c r="C50" s="101">
        <v>37.270307182937827</v>
      </c>
      <c r="D50" s="101">
        <v>20.700660931905745</v>
      </c>
      <c r="E50" s="101">
        <v>10.751188726833195</v>
      </c>
      <c r="F50" s="101">
        <v>9.2289548969901389</v>
      </c>
    </row>
    <row r="51" spans="1:6" ht="14.55" x14ac:dyDescent="0.35">
      <c r="A51" t="s">
        <v>531</v>
      </c>
      <c r="B51" t="s">
        <v>532</v>
      </c>
      <c r="C51" s="101">
        <v>37.394383650986775</v>
      </c>
      <c r="D51" s="101">
        <v>20.637414465842582</v>
      </c>
      <c r="E51" s="101">
        <v>10.771046241221402</v>
      </c>
      <c r="F51" s="101">
        <v>9.235132595294548</v>
      </c>
    </row>
    <row r="52" spans="1:6" ht="14.55" x14ac:dyDescent="0.35">
      <c r="A52" t="s">
        <v>533</v>
      </c>
      <c r="B52" t="s">
        <v>534</v>
      </c>
      <c r="C52" s="101">
        <v>36.784851613761006</v>
      </c>
      <c r="D52" s="101">
        <v>20.095169900920176</v>
      </c>
      <c r="E52" s="101">
        <v>10.334581061766208</v>
      </c>
      <c r="F52" s="101">
        <v>8.8148755400341301</v>
      </c>
    </row>
    <row r="53" spans="1:6" x14ac:dyDescent="0.3">
      <c r="A53" t="s">
        <v>535</v>
      </c>
      <c r="B53" t="s">
        <v>536</v>
      </c>
      <c r="C53" s="101">
        <v>36.563541455996088</v>
      </c>
      <c r="D53" s="101">
        <v>20.193226934767978</v>
      </c>
      <c r="E53" s="101">
        <v>10.388701924840037</v>
      </c>
      <c r="F53" s="101">
        <v>8.8147604012095346</v>
      </c>
    </row>
    <row r="54" spans="1:6" x14ac:dyDescent="0.3">
      <c r="A54" t="s">
        <v>537</v>
      </c>
      <c r="B54" t="s">
        <v>538</v>
      </c>
      <c r="C54" s="101">
        <v>37.408240516674255</v>
      </c>
      <c r="D54" s="101">
        <v>20.264043648326695</v>
      </c>
      <c r="E54" s="101">
        <v>10.097720232002139</v>
      </c>
      <c r="F54" s="101">
        <v>8.8022138235339433</v>
      </c>
    </row>
    <row r="55" spans="1:6" x14ac:dyDescent="0.3">
      <c r="A55" t="s">
        <v>539</v>
      </c>
      <c r="B55" t="s">
        <v>540</v>
      </c>
      <c r="C55" s="101">
        <v>37.931299434243719</v>
      </c>
      <c r="D55" s="101">
        <v>20.958235495128623</v>
      </c>
      <c r="E55" s="101">
        <v>10.659624663017711</v>
      </c>
      <c r="F55" s="101">
        <v>9.2231163879661064</v>
      </c>
    </row>
    <row r="56" spans="1:6" x14ac:dyDescent="0.3">
      <c r="A56" t="s">
        <v>541</v>
      </c>
      <c r="B56" t="s">
        <v>542</v>
      </c>
      <c r="C56" s="101">
        <v>48.016148667378694</v>
      </c>
      <c r="D56" s="101">
        <v>26.792937430396496</v>
      </c>
      <c r="E56" s="101">
        <v>13.385705298975004</v>
      </c>
      <c r="F56" s="101">
        <v>11.573430096833784</v>
      </c>
    </row>
    <row r="57" spans="1:6" x14ac:dyDescent="0.3">
      <c r="A57" t="s">
        <v>543</v>
      </c>
      <c r="B57" t="s">
        <v>544</v>
      </c>
      <c r="C57" s="101">
        <v>38.913076336607325</v>
      </c>
      <c r="D57" s="101">
        <v>21.360695479377082</v>
      </c>
      <c r="E57" s="101">
        <v>11.356676484497473</v>
      </c>
      <c r="F57" s="101">
        <v>9.8220193266896629</v>
      </c>
    </row>
    <row r="58" spans="1:6" x14ac:dyDescent="0.3">
      <c r="A58" t="s">
        <v>949</v>
      </c>
      <c r="B58" t="s">
        <v>950</v>
      </c>
      <c r="C58" s="101">
        <v>48.791122641028863</v>
      </c>
      <c r="D58" s="101">
        <v>26.711104400121211</v>
      </c>
      <c r="E58" s="101">
        <v>13.589743141911352</v>
      </c>
      <c r="F58" s="101">
        <v>11.541959544859257</v>
      </c>
    </row>
    <row r="59" spans="1:6" x14ac:dyDescent="0.3">
      <c r="A59" t="s">
        <v>951</v>
      </c>
      <c r="B59" t="s">
        <v>952</v>
      </c>
      <c r="C59" s="101">
        <v>42.661010071283329</v>
      </c>
      <c r="D59" s="101">
        <v>23.609587918368877</v>
      </c>
      <c r="E59" s="101">
        <v>12.272149988073799</v>
      </c>
      <c r="F59" s="101">
        <v>10.513242727842195</v>
      </c>
    </row>
    <row r="60" spans="1:6" x14ac:dyDescent="0.3">
      <c r="A60" t="s">
        <v>953</v>
      </c>
      <c r="B60" t="s">
        <v>954</v>
      </c>
      <c r="C60" s="101">
        <v>74.931921603706712</v>
      </c>
      <c r="D60" s="101">
        <v>40.492321556422347</v>
      </c>
      <c r="E60" s="101">
        <v>22.140842771938697</v>
      </c>
      <c r="F60" s="101">
        <v>19.457829479622898</v>
      </c>
    </row>
    <row r="61" spans="1:6" x14ac:dyDescent="0.3">
      <c r="A61" t="s">
        <v>955</v>
      </c>
      <c r="B61" t="s">
        <v>956</v>
      </c>
      <c r="C61" s="101">
        <v>50.440293718981692</v>
      </c>
      <c r="D61" s="101">
        <v>27.9591963568339</v>
      </c>
      <c r="E61" s="101">
        <v>13.788988190297609</v>
      </c>
      <c r="F61" s="101">
        <v>11.600684069661432</v>
      </c>
    </row>
    <row r="62" spans="1:6" x14ac:dyDescent="0.3">
      <c r="A62" t="s">
        <v>957</v>
      </c>
      <c r="B62" t="s">
        <v>958</v>
      </c>
      <c r="C62" s="101">
        <v>49.086066726114829</v>
      </c>
      <c r="D62" s="101">
        <v>27.219200897633677</v>
      </c>
      <c r="E62" s="101">
        <v>13.626408280628009</v>
      </c>
      <c r="F62" s="101">
        <v>11.721088419436757</v>
      </c>
    </row>
    <row r="63" spans="1:6" x14ac:dyDescent="0.3">
      <c r="A63" t="s">
        <v>959</v>
      </c>
      <c r="B63" t="s">
        <v>960</v>
      </c>
      <c r="C63" s="101">
        <v>52.918249900309299</v>
      </c>
      <c r="D63" s="101">
        <v>28.57342646442682</v>
      </c>
      <c r="E63" s="101">
        <v>14.419825709692875</v>
      </c>
      <c r="F63" s="101">
        <v>12.199852667042478</v>
      </c>
    </row>
    <row r="64" spans="1:6" x14ac:dyDescent="0.3">
      <c r="A64" t="s">
        <v>961</v>
      </c>
      <c r="B64" t="s">
        <v>962</v>
      </c>
      <c r="C64" s="101">
        <v>40.018666805592318</v>
      </c>
      <c r="D64" s="101">
        <v>22.400112153186306</v>
      </c>
      <c r="E64" s="101">
        <v>11.860956720411627</v>
      </c>
      <c r="F64" s="101">
        <v>10.274438099732961</v>
      </c>
    </row>
    <row r="65" spans="1:6" x14ac:dyDescent="0.3">
      <c r="A65" t="s">
        <v>963</v>
      </c>
      <c r="B65" t="s">
        <v>964</v>
      </c>
      <c r="C65" s="101">
        <v>44.009797654439019</v>
      </c>
      <c r="D65" s="101">
        <v>24.384015269723221</v>
      </c>
      <c r="E65" s="101">
        <v>12.701654278850148</v>
      </c>
      <c r="F65" s="101">
        <v>10.903469779158121</v>
      </c>
    </row>
    <row r="66" spans="1:6" x14ac:dyDescent="0.3">
      <c r="A66" t="s">
        <v>965</v>
      </c>
      <c r="B66" t="s">
        <v>966</v>
      </c>
      <c r="C66" s="101">
        <v>45.190852046571059</v>
      </c>
      <c r="D66" s="101">
        <v>25.216286599441364</v>
      </c>
      <c r="E66" s="101">
        <v>13.265975425640381</v>
      </c>
      <c r="F66" s="101">
        <v>11.742436255711629</v>
      </c>
    </row>
    <row r="67" spans="1:6" x14ac:dyDescent="0.3">
      <c r="A67" t="s">
        <v>967</v>
      </c>
      <c r="B67" t="s">
        <v>968</v>
      </c>
      <c r="C67" s="101">
        <v>40.104511237473581</v>
      </c>
      <c r="D67" s="101">
        <v>22.001542392778813</v>
      </c>
      <c r="E67" s="101">
        <v>11.795104542748442</v>
      </c>
      <c r="F67" s="101">
        <v>10.000324804847907</v>
      </c>
    </row>
    <row r="68" spans="1:6" x14ac:dyDescent="0.3">
      <c r="A68" t="s">
        <v>969</v>
      </c>
      <c r="B68" t="s">
        <v>970</v>
      </c>
      <c r="C68" s="101">
        <v>45.91669147465165</v>
      </c>
      <c r="D68" s="101">
        <v>25.18648649469247</v>
      </c>
      <c r="E68" s="101">
        <v>13.293502729264386</v>
      </c>
      <c r="F68" s="101">
        <v>11.604394640796079</v>
      </c>
    </row>
    <row r="69" spans="1:6" x14ac:dyDescent="0.3">
      <c r="A69" t="s">
        <v>971</v>
      </c>
      <c r="B69" t="s">
        <v>972</v>
      </c>
      <c r="C69" s="101">
        <v>62.811403920693941</v>
      </c>
      <c r="D69" s="101">
        <v>32.965839412379573</v>
      </c>
      <c r="E69" s="101">
        <v>16.580391669187232</v>
      </c>
      <c r="F69" s="101">
        <v>13.995501088643945</v>
      </c>
    </row>
    <row r="70" spans="1:6" x14ac:dyDescent="0.3">
      <c r="A70" t="s">
        <v>973</v>
      </c>
      <c r="B70" t="s">
        <v>974</v>
      </c>
      <c r="C70" s="101">
        <v>39.84736814794767</v>
      </c>
      <c r="D70" s="101">
        <v>21.893905689684345</v>
      </c>
      <c r="E70" s="101">
        <v>11.64754356151351</v>
      </c>
      <c r="F70" s="101">
        <v>9.9027904726086291</v>
      </c>
    </row>
    <row r="71" spans="1:6" x14ac:dyDescent="0.3">
      <c r="A71" t="s">
        <v>975</v>
      </c>
      <c r="B71" t="s">
        <v>976</v>
      </c>
      <c r="C71" s="101">
        <v>40.158201154029456</v>
      </c>
      <c r="D71" s="101">
        <v>21.883449592350889</v>
      </c>
      <c r="E71" s="101">
        <v>11.323956296997423</v>
      </c>
      <c r="F71" s="101">
        <v>9.758065301479645</v>
      </c>
    </row>
    <row r="72" spans="1:6" x14ac:dyDescent="0.3">
      <c r="A72" t="s">
        <v>977</v>
      </c>
      <c r="B72" t="s">
        <v>978</v>
      </c>
      <c r="C72" s="101">
        <v>39.996731502449776</v>
      </c>
      <c r="D72" s="101">
        <v>22.037215961012077</v>
      </c>
      <c r="E72" s="101">
        <v>11.701718089631015</v>
      </c>
      <c r="F72" s="101">
        <v>10.063807081283116</v>
      </c>
    </row>
    <row r="73" spans="1:6" x14ac:dyDescent="0.3">
      <c r="A73" t="s">
        <v>979</v>
      </c>
      <c r="B73" t="s">
        <v>980</v>
      </c>
      <c r="C73" s="101">
        <v>40.093192108589811</v>
      </c>
      <c r="D73" s="101">
        <v>21.997457340368172</v>
      </c>
      <c r="E73" s="101">
        <v>11.5522653823867</v>
      </c>
      <c r="F73" s="101">
        <v>9.8753616898901289</v>
      </c>
    </row>
    <row r="74" spans="1:6" x14ac:dyDescent="0.3">
      <c r="A74" t="s">
        <v>981</v>
      </c>
      <c r="B74" t="s">
        <v>982</v>
      </c>
      <c r="C74" s="101">
        <v>43.067477645252048</v>
      </c>
      <c r="D74" s="101">
        <v>23.259964199523385</v>
      </c>
      <c r="E74" s="101">
        <v>12.085789471512777</v>
      </c>
      <c r="F74" s="101">
        <v>10.218816879538833</v>
      </c>
    </row>
    <row r="75" spans="1:6" x14ac:dyDescent="0.3">
      <c r="A75" t="s">
        <v>983</v>
      </c>
      <c r="B75" t="s">
        <v>984</v>
      </c>
      <c r="C75" s="101">
        <v>41.945359545645204</v>
      </c>
      <c r="D75" s="101">
        <v>23.082165540776231</v>
      </c>
      <c r="E75" s="101">
        <v>11.859726834491372</v>
      </c>
      <c r="F75" s="101">
        <v>10.080406795909306</v>
      </c>
    </row>
    <row r="76" spans="1:6" x14ac:dyDescent="0.3">
      <c r="A76" t="s">
        <v>985</v>
      </c>
      <c r="B76" t="s">
        <v>986</v>
      </c>
      <c r="C76" s="101">
        <v>53.032961040943967</v>
      </c>
      <c r="D76" s="101">
        <v>28.130524350748654</v>
      </c>
      <c r="E76" s="101">
        <v>13.768701724243623</v>
      </c>
      <c r="F76" s="101">
        <v>11.802015313544194</v>
      </c>
    </row>
    <row r="77" spans="1:6" x14ac:dyDescent="0.3">
      <c r="A77" t="s">
        <v>1022</v>
      </c>
      <c r="B77" t="s">
        <v>1020</v>
      </c>
      <c r="C77" s="101">
        <v>41.986558549509212</v>
      </c>
      <c r="D77" s="101">
        <v>23.079572554130465</v>
      </c>
      <c r="E77" s="101">
        <v>12.010166159646054</v>
      </c>
      <c r="F77" s="101">
        <v>10.222074326723579</v>
      </c>
    </row>
    <row r="78" spans="1:6" x14ac:dyDescent="0.3">
      <c r="A78" t="s">
        <v>987</v>
      </c>
      <c r="B78" t="s">
        <v>988</v>
      </c>
      <c r="C78" s="101">
        <v>53.159855028373819</v>
      </c>
      <c r="D78" s="101">
        <v>27.442177048569352</v>
      </c>
      <c r="E78" s="101">
        <v>13.635709398176912</v>
      </c>
      <c r="F78" s="101">
        <v>11.493137523934758</v>
      </c>
    </row>
    <row r="79" spans="1:6" x14ac:dyDescent="0.3">
      <c r="A79" t="s">
        <v>989</v>
      </c>
      <c r="B79" t="s">
        <v>990</v>
      </c>
      <c r="C79" s="101">
        <v>38.758984603712335</v>
      </c>
      <c r="D79" s="101">
        <v>21.581456945810469</v>
      </c>
      <c r="E79" s="101">
        <v>11.605488904994431</v>
      </c>
      <c r="F79" s="101">
        <v>9.9746562696946448</v>
      </c>
    </row>
    <row r="80" spans="1:6" x14ac:dyDescent="0.3">
      <c r="A80" t="s">
        <v>991</v>
      </c>
      <c r="B80" t="s">
        <v>992</v>
      </c>
      <c r="C80" s="101">
        <v>42.324797357903911</v>
      </c>
      <c r="D80" s="101">
        <v>22.976704122419381</v>
      </c>
      <c r="E80" s="101">
        <v>11.956329212242711</v>
      </c>
      <c r="F80" s="101">
        <v>10.354628271805359</v>
      </c>
    </row>
    <row r="81" spans="1:6" x14ac:dyDescent="0.3">
      <c r="A81" t="s">
        <v>993</v>
      </c>
      <c r="B81" t="s">
        <v>994</v>
      </c>
      <c r="C81" s="101">
        <v>43.959075393537738</v>
      </c>
      <c r="D81" s="101">
        <v>23.349321307955499</v>
      </c>
      <c r="E81" s="101">
        <v>11.938824738733059</v>
      </c>
      <c r="F81" s="101">
        <v>10.213262021047404</v>
      </c>
    </row>
    <row r="82" spans="1:6" x14ac:dyDescent="0.3">
      <c r="A82" t="s">
        <v>995</v>
      </c>
      <c r="B82" t="s">
        <v>996</v>
      </c>
      <c r="C82" s="101">
        <v>75.114233183936193</v>
      </c>
      <c r="D82" s="101">
        <v>41.71936489052554</v>
      </c>
      <c r="E82" s="101">
        <v>21.396774945525678</v>
      </c>
      <c r="F82" s="101">
        <v>19.39256092631727</v>
      </c>
    </row>
    <row r="83" spans="1:6" x14ac:dyDescent="0.3">
      <c r="A83" t="s">
        <v>997</v>
      </c>
      <c r="B83" t="s">
        <v>998</v>
      </c>
      <c r="C83" s="101">
        <v>60.376257352594351</v>
      </c>
      <c r="D83" s="101">
        <v>32.273077598130151</v>
      </c>
      <c r="E83" s="101">
        <v>15.776414712992358</v>
      </c>
      <c r="F83" s="101">
        <v>13.414519283853307</v>
      </c>
    </row>
    <row r="84" spans="1:6" x14ac:dyDescent="0.3">
      <c r="A84" t="s">
        <v>999</v>
      </c>
      <c r="B84" t="s">
        <v>1000</v>
      </c>
      <c r="C84" s="101">
        <v>44.725270984568716</v>
      </c>
      <c r="D84" s="101">
        <v>25.199320934897674</v>
      </c>
      <c r="E84" s="101">
        <v>12.754602327087778</v>
      </c>
      <c r="F84" s="101">
        <v>11.018130680747563</v>
      </c>
    </row>
    <row r="85" spans="1:6" x14ac:dyDescent="0.3">
      <c r="A85" t="s">
        <v>1001</v>
      </c>
      <c r="B85" t="s">
        <v>1002</v>
      </c>
      <c r="C85" s="101">
        <v>67.829273343640892</v>
      </c>
      <c r="D85" s="101">
        <v>38.223404423394982</v>
      </c>
      <c r="E85" s="101">
        <v>19.054505238116857</v>
      </c>
      <c r="F85" s="101">
        <v>17.197572173743325</v>
      </c>
    </row>
    <row r="86" spans="1:6" x14ac:dyDescent="0.3">
      <c r="A86" t="s">
        <v>1003</v>
      </c>
      <c r="B86" t="s">
        <v>1004</v>
      </c>
      <c r="C86" s="101">
        <v>42.804984064366927</v>
      </c>
      <c r="D86" s="101">
        <v>23.83489193857989</v>
      </c>
      <c r="E86" s="101">
        <v>12.25280484181325</v>
      </c>
      <c r="F86" s="101">
        <v>10.481847977189542</v>
      </c>
    </row>
    <row r="87" spans="1:6" x14ac:dyDescent="0.3">
      <c r="A87" t="s">
        <v>1005</v>
      </c>
      <c r="B87" t="s">
        <v>1006</v>
      </c>
      <c r="C87" s="101">
        <v>54.423352193880312</v>
      </c>
      <c r="D87" s="101">
        <v>30.231378823174314</v>
      </c>
      <c r="E87" s="101">
        <v>15.124912930705367</v>
      </c>
      <c r="F87" s="101">
        <v>12.978760757456396</v>
      </c>
    </row>
    <row r="88" spans="1:6" x14ac:dyDescent="0.3">
      <c r="A88" t="s">
        <v>1007</v>
      </c>
      <c r="B88" t="s">
        <v>1008</v>
      </c>
      <c r="C88" s="101">
        <v>70.784941842510491</v>
      </c>
      <c r="D88" s="101">
        <v>38.959091741293989</v>
      </c>
      <c r="E88" s="101">
        <v>19.374247806162909</v>
      </c>
      <c r="F88" s="101">
        <v>16.912142868659004</v>
      </c>
    </row>
    <row r="89" spans="1:6" x14ac:dyDescent="0.3">
      <c r="A89" t="s">
        <v>1009</v>
      </c>
      <c r="B89" t="s">
        <v>1010</v>
      </c>
      <c r="C89" s="101">
        <v>55.571010924194333</v>
      </c>
      <c r="D89" s="101">
        <v>30.366411569716842</v>
      </c>
      <c r="E89" s="101">
        <v>15.154294648087616</v>
      </c>
      <c r="F89" s="101">
        <v>12.855071422063119</v>
      </c>
    </row>
    <row r="90" spans="1:6" x14ac:dyDescent="0.3">
      <c r="A90" t="s">
        <v>1011</v>
      </c>
      <c r="B90" t="s">
        <v>1012</v>
      </c>
      <c r="C90" s="101">
        <v>40.725319843430533</v>
      </c>
      <c r="D90" s="101">
        <v>22.741891870318359</v>
      </c>
      <c r="E90" s="101">
        <v>11.645869977450909</v>
      </c>
      <c r="F90" s="101">
        <v>9.9180323048249726</v>
      </c>
    </row>
    <row r="91" spans="1:6" x14ac:dyDescent="0.3">
      <c r="A91" t="s">
        <v>1013</v>
      </c>
      <c r="B91" t="s">
        <v>1014</v>
      </c>
      <c r="C91" s="101">
        <v>47.92824156128723</v>
      </c>
      <c r="D91" s="101">
        <v>26.306612278195761</v>
      </c>
      <c r="E91" s="101">
        <v>13.282680997280094</v>
      </c>
      <c r="F91" s="101">
        <v>11.227738316724121</v>
      </c>
    </row>
    <row r="92" spans="1:6" x14ac:dyDescent="0.3">
      <c r="A92" t="s">
        <v>1015</v>
      </c>
      <c r="B92" t="s">
        <v>1016</v>
      </c>
      <c r="C92" s="101">
        <v>49.149507918000303</v>
      </c>
      <c r="D92" s="101">
        <v>26.861693016581818</v>
      </c>
      <c r="E92" s="101">
        <v>13.766186732231183</v>
      </c>
      <c r="F92" s="101">
        <v>11.670209852687469</v>
      </c>
    </row>
    <row r="93" spans="1:6" x14ac:dyDescent="0.3">
      <c r="A93" t="s">
        <v>1017</v>
      </c>
      <c r="B93" t="s">
        <v>1018</v>
      </c>
      <c r="C93" s="101">
        <v>41.008036927137148</v>
      </c>
      <c r="D93" s="101">
        <v>22.506112389707802</v>
      </c>
      <c r="E93" s="101">
        <v>11.658599487360274</v>
      </c>
      <c r="F93" s="101">
        <v>9.9149663103990786</v>
      </c>
    </row>
    <row r="94" spans="1:6" x14ac:dyDescent="0.3">
      <c r="A94" t="s">
        <v>56</v>
      </c>
      <c r="B94" t="s">
        <v>57</v>
      </c>
      <c r="C94" s="101">
        <v>50.367409319438195</v>
      </c>
      <c r="D94" s="101">
        <v>30.001480538056185</v>
      </c>
      <c r="E94" s="101">
        <v>13.789690976074702</v>
      </c>
      <c r="F94" s="101">
        <v>12.788669721344617</v>
      </c>
    </row>
    <row r="95" spans="1:6" x14ac:dyDescent="0.3">
      <c r="A95" t="s">
        <v>58</v>
      </c>
      <c r="B95" t="s">
        <v>59</v>
      </c>
      <c r="C95" s="101">
        <v>77.655194452530978</v>
      </c>
      <c r="D95" s="101">
        <v>45.149226802096024</v>
      </c>
      <c r="E95" s="101">
        <v>24.358418800272847</v>
      </c>
      <c r="F95" s="101">
        <v>21.827559038991417</v>
      </c>
    </row>
    <row r="96" spans="1:6" x14ac:dyDescent="0.3">
      <c r="A96" t="s">
        <v>60</v>
      </c>
      <c r="B96" t="s">
        <v>61</v>
      </c>
      <c r="C96" s="101">
        <v>59.00538996741146</v>
      </c>
      <c r="D96" s="101">
        <v>33.652102589724933</v>
      </c>
      <c r="E96" s="101">
        <v>17.481958093800735</v>
      </c>
      <c r="F96" s="101">
        <v>15.81658785296764</v>
      </c>
    </row>
    <row r="97" spans="1:6" x14ac:dyDescent="0.3">
      <c r="A97" t="s">
        <v>62</v>
      </c>
      <c r="B97" t="s">
        <v>63</v>
      </c>
      <c r="C97" s="101">
        <v>50.589357328713788</v>
      </c>
      <c r="D97" s="101">
        <v>29.144535117703914</v>
      </c>
      <c r="E97" s="101">
        <v>14.905304663429385</v>
      </c>
      <c r="F97" s="101">
        <v>13.198752180904069</v>
      </c>
    </row>
    <row r="98" spans="1:6" x14ac:dyDescent="0.3">
      <c r="A98" t="s">
        <v>64</v>
      </c>
      <c r="B98" t="s">
        <v>65</v>
      </c>
      <c r="C98" s="101">
        <v>83.088931178545835</v>
      </c>
      <c r="D98" s="101">
        <v>47.941187118539645</v>
      </c>
      <c r="E98" s="101">
        <v>26.426087201221904</v>
      </c>
      <c r="F98" s="101">
        <v>25.219909354767626</v>
      </c>
    </row>
    <row r="99" spans="1:6" x14ac:dyDescent="0.3">
      <c r="A99" t="s">
        <v>66</v>
      </c>
      <c r="B99" t="s">
        <v>67</v>
      </c>
      <c r="C99" s="101">
        <v>47.799481679728309</v>
      </c>
      <c r="D99" s="101">
        <v>27.462932084417531</v>
      </c>
      <c r="E99" s="101">
        <v>14.084928360810537</v>
      </c>
      <c r="F99" s="101">
        <v>12.545949640018492</v>
      </c>
    </row>
    <row r="100" spans="1:6" x14ac:dyDescent="0.3">
      <c r="A100" t="s">
        <v>68</v>
      </c>
      <c r="B100" t="s">
        <v>69</v>
      </c>
      <c r="C100" s="101">
        <v>70.775123086057533</v>
      </c>
      <c r="D100" s="101">
        <v>39.63871838389295</v>
      </c>
      <c r="E100" s="101">
        <v>21.467546239490559</v>
      </c>
      <c r="F100" s="101">
        <v>20.054032907381639</v>
      </c>
    </row>
    <row r="101" spans="1:6" x14ac:dyDescent="0.3">
      <c r="A101" t="s">
        <v>70</v>
      </c>
      <c r="B101" t="s">
        <v>47</v>
      </c>
      <c r="C101" s="101">
        <v>73.536764683242495</v>
      </c>
      <c r="D101" s="101">
        <v>43.601835387241358</v>
      </c>
      <c r="E101" s="101">
        <v>21.785102597915433</v>
      </c>
      <c r="F101" s="101">
        <v>20.606832451202202</v>
      </c>
    </row>
    <row r="102" spans="1:6" x14ac:dyDescent="0.3">
      <c r="A102" t="s">
        <v>71</v>
      </c>
      <c r="B102" t="s">
        <v>32</v>
      </c>
      <c r="C102" s="101">
        <v>69.460886749257298</v>
      </c>
      <c r="D102" s="101">
        <v>40.038657578859521</v>
      </c>
      <c r="E102" s="101">
        <v>21.365129234915877</v>
      </c>
      <c r="F102" s="101">
        <v>19.758322284682244</v>
      </c>
    </row>
    <row r="103" spans="1:6" x14ac:dyDescent="0.3">
      <c r="A103" t="s">
        <v>72</v>
      </c>
      <c r="B103" t="s">
        <v>73</v>
      </c>
      <c r="C103" s="101">
        <v>73.592692568694645</v>
      </c>
      <c r="D103" s="101">
        <v>42.525080749531121</v>
      </c>
      <c r="E103" s="101">
        <v>21.435476222137471</v>
      </c>
      <c r="F103" s="101">
        <v>20.188943113409632</v>
      </c>
    </row>
    <row r="104" spans="1:6" x14ac:dyDescent="0.3">
      <c r="A104" t="s">
        <v>74</v>
      </c>
      <c r="B104" t="s">
        <v>75</v>
      </c>
      <c r="C104" s="101">
        <v>76.165385860244015</v>
      </c>
      <c r="D104" s="101">
        <v>43.272464100116537</v>
      </c>
      <c r="E104" s="101">
        <v>23.090456729932608</v>
      </c>
      <c r="F104" s="101">
        <v>20.805811160157958</v>
      </c>
    </row>
    <row r="105" spans="1:6" x14ac:dyDescent="0.3">
      <c r="A105" t="s">
        <v>76</v>
      </c>
      <c r="B105" t="s">
        <v>77</v>
      </c>
      <c r="C105" s="101">
        <v>121.20953945627895</v>
      </c>
      <c r="D105" s="101">
        <v>68.744980582043965</v>
      </c>
      <c r="E105" s="101">
        <v>42.901539219938314</v>
      </c>
      <c r="F105" s="101">
        <v>40.732361144570206</v>
      </c>
    </row>
    <row r="106" spans="1:6" x14ac:dyDescent="0.3">
      <c r="A106" t="s">
        <v>78</v>
      </c>
      <c r="B106" t="s">
        <v>34</v>
      </c>
      <c r="C106" s="101">
        <v>74.995780287980836</v>
      </c>
      <c r="D106" s="101">
        <v>42.180384230162979</v>
      </c>
      <c r="E106" s="101">
        <v>24.354553543945553</v>
      </c>
      <c r="F106" s="101">
        <v>22.716059146010895</v>
      </c>
    </row>
    <row r="107" spans="1:6" x14ac:dyDescent="0.3">
      <c r="A107" t="s">
        <v>79</v>
      </c>
      <c r="B107" t="s">
        <v>80</v>
      </c>
      <c r="C107" s="101">
        <v>91.793242714035713</v>
      </c>
      <c r="D107" s="101">
        <v>52.772505201650148</v>
      </c>
      <c r="E107" s="101">
        <v>29.407798805573897</v>
      </c>
      <c r="F107" s="101">
        <v>27.924007722222942</v>
      </c>
    </row>
    <row r="108" spans="1:6" x14ac:dyDescent="0.3">
      <c r="A108" t="s">
        <v>81</v>
      </c>
      <c r="B108" t="s">
        <v>82</v>
      </c>
      <c r="C108" s="101">
        <v>63.9159370121384</v>
      </c>
      <c r="D108" s="101">
        <v>36.607265984755756</v>
      </c>
      <c r="E108" s="101">
        <v>18.672365794870171</v>
      </c>
      <c r="F108" s="101">
        <v>17.036868464009924</v>
      </c>
    </row>
    <row r="109" spans="1:6" x14ac:dyDescent="0.3">
      <c r="A109" t="s">
        <v>83</v>
      </c>
      <c r="B109" t="s">
        <v>84</v>
      </c>
      <c r="C109" s="101">
        <v>45.417142282167198</v>
      </c>
      <c r="D109" s="101">
        <v>25.653481543406411</v>
      </c>
      <c r="E109" s="101">
        <v>12.997485599116818</v>
      </c>
      <c r="F109" s="101">
        <v>11.549051790299295</v>
      </c>
    </row>
    <row r="110" spans="1:6" x14ac:dyDescent="0.3">
      <c r="A110" t="s">
        <v>85</v>
      </c>
      <c r="B110" t="s">
        <v>86</v>
      </c>
      <c r="C110" s="101">
        <v>57.719944458232064</v>
      </c>
      <c r="D110" s="101">
        <v>32.399574777342707</v>
      </c>
      <c r="E110" s="101">
        <v>16.098431047353202</v>
      </c>
      <c r="F110" s="101">
        <v>14.173232247278246</v>
      </c>
    </row>
    <row r="111" spans="1:6" x14ac:dyDescent="0.3">
      <c r="A111" t="s">
        <v>87</v>
      </c>
      <c r="B111" t="s">
        <v>33</v>
      </c>
      <c r="C111" s="101">
        <v>59.412399482575957</v>
      </c>
      <c r="D111" s="101">
        <v>33.885003847124622</v>
      </c>
      <c r="E111" s="101">
        <v>18.017319773083923</v>
      </c>
      <c r="F111" s="101">
        <v>15.974425455967484</v>
      </c>
    </row>
    <row r="112" spans="1:6" x14ac:dyDescent="0.3">
      <c r="A112" t="s">
        <v>88</v>
      </c>
      <c r="B112" t="s">
        <v>89</v>
      </c>
      <c r="C112" s="101">
        <v>89.894608239515236</v>
      </c>
      <c r="D112" s="101">
        <v>51.296640369520105</v>
      </c>
      <c r="E112" s="101">
        <v>28.983318036900751</v>
      </c>
      <c r="F112" s="101">
        <v>27.335237694251106</v>
      </c>
    </row>
    <row r="113" spans="1:6" x14ac:dyDescent="0.3">
      <c r="A113" t="s">
        <v>90</v>
      </c>
      <c r="B113" t="s">
        <v>91</v>
      </c>
      <c r="C113" s="101">
        <v>75.36250001061201</v>
      </c>
      <c r="D113" s="101">
        <v>42.662989066123906</v>
      </c>
      <c r="E113" s="101">
        <v>23.099126758584291</v>
      </c>
      <c r="F113" s="101">
        <v>21.071811248000049</v>
      </c>
    </row>
    <row r="114" spans="1:6" x14ac:dyDescent="0.3">
      <c r="A114" t="s">
        <v>92</v>
      </c>
      <c r="B114" t="s">
        <v>93</v>
      </c>
      <c r="C114" s="101">
        <v>52.698185391137848</v>
      </c>
      <c r="D114" s="101">
        <v>29.286054871329924</v>
      </c>
      <c r="E114" s="101">
        <v>14.927423555989293</v>
      </c>
      <c r="F114" s="101">
        <v>13.239507823879526</v>
      </c>
    </row>
    <row r="115" spans="1:6" x14ac:dyDescent="0.3">
      <c r="A115" t="s">
        <v>94</v>
      </c>
      <c r="B115" t="s">
        <v>48</v>
      </c>
      <c r="C115" s="101">
        <v>91.606214533268343</v>
      </c>
      <c r="D115" s="101">
        <v>52.184357705633936</v>
      </c>
      <c r="E115" s="101">
        <v>31.271799877589029</v>
      </c>
      <c r="F115" s="101">
        <v>30.946883016967728</v>
      </c>
    </row>
    <row r="116" spans="1:6" x14ac:dyDescent="0.3">
      <c r="A116" t="s">
        <v>95</v>
      </c>
      <c r="B116" t="s">
        <v>49</v>
      </c>
      <c r="C116" s="101">
        <v>89.303044312889611</v>
      </c>
      <c r="D116" s="101">
        <v>53.591454811940515</v>
      </c>
      <c r="E116" s="101">
        <v>28.796355444958181</v>
      </c>
      <c r="F116" s="101">
        <v>28.331346547196507</v>
      </c>
    </row>
    <row r="117" spans="1:6" x14ac:dyDescent="0.3">
      <c r="A117" t="s">
        <v>96</v>
      </c>
      <c r="B117" t="s">
        <v>97</v>
      </c>
      <c r="C117" s="101">
        <v>61.129145597228643</v>
      </c>
      <c r="D117" s="101">
        <v>34.740131333373725</v>
      </c>
      <c r="E117" s="101">
        <v>18.993978099080056</v>
      </c>
      <c r="F117" s="101">
        <v>17.54804586607063</v>
      </c>
    </row>
    <row r="118" spans="1:6" x14ac:dyDescent="0.3">
      <c r="A118" t="s">
        <v>98</v>
      </c>
      <c r="B118" t="s">
        <v>99</v>
      </c>
      <c r="C118" s="101">
        <v>114.10569302767026</v>
      </c>
      <c r="D118" s="101">
        <v>65.719687085003869</v>
      </c>
      <c r="E118" s="101">
        <v>37.663909201352233</v>
      </c>
      <c r="F118" s="101">
        <v>34.880058067475645</v>
      </c>
    </row>
    <row r="119" spans="1:6" x14ac:dyDescent="0.3">
      <c r="A119" t="s">
        <v>100</v>
      </c>
      <c r="B119" t="s">
        <v>101</v>
      </c>
      <c r="C119" s="101">
        <v>63.932421591900322</v>
      </c>
      <c r="D119" s="101">
        <v>36.588672489221423</v>
      </c>
      <c r="E119" s="101">
        <v>19.018703623051774</v>
      </c>
      <c r="F119" s="101">
        <v>17.489805668701663</v>
      </c>
    </row>
    <row r="120" spans="1:6" x14ac:dyDescent="0.3">
      <c r="A120" t="s">
        <v>102</v>
      </c>
      <c r="B120" t="s">
        <v>103</v>
      </c>
      <c r="C120" s="101">
        <v>44.13614383453109</v>
      </c>
      <c r="D120" s="101">
        <v>25.539516286937744</v>
      </c>
      <c r="E120" s="101">
        <v>13.855116470750424</v>
      </c>
      <c r="F120" s="101">
        <v>12.308435312340809</v>
      </c>
    </row>
    <row r="121" spans="1:6" x14ac:dyDescent="0.3">
      <c r="A121" t="s">
        <v>104</v>
      </c>
      <c r="B121" t="s">
        <v>50</v>
      </c>
      <c r="C121" s="101">
        <v>88.908280812563191</v>
      </c>
      <c r="D121" s="101">
        <v>51.088802559296909</v>
      </c>
      <c r="E121" s="101">
        <v>29.149780932390975</v>
      </c>
      <c r="F121" s="101">
        <v>28.360107677895424</v>
      </c>
    </row>
    <row r="122" spans="1:6" x14ac:dyDescent="0.3">
      <c r="A122" t="s">
        <v>105</v>
      </c>
      <c r="B122" t="s">
        <v>106</v>
      </c>
      <c r="C122" s="101">
        <v>49.344768131241331</v>
      </c>
      <c r="D122" s="101">
        <v>28.414962299836528</v>
      </c>
      <c r="E122" s="101">
        <v>15.206248694548858</v>
      </c>
      <c r="F122" s="101">
        <v>13.435929247659754</v>
      </c>
    </row>
    <row r="123" spans="1:6" x14ac:dyDescent="0.3">
      <c r="A123" t="s">
        <v>107</v>
      </c>
      <c r="B123" t="s">
        <v>108</v>
      </c>
      <c r="C123" s="101">
        <v>96.723598213862203</v>
      </c>
      <c r="D123" s="101">
        <v>54.735551484355561</v>
      </c>
      <c r="E123" s="101">
        <v>31.635240853670169</v>
      </c>
      <c r="F123" s="101">
        <v>28.819023279349057</v>
      </c>
    </row>
    <row r="124" spans="1:6" x14ac:dyDescent="0.3">
      <c r="A124" t="s">
        <v>109</v>
      </c>
      <c r="B124" t="s">
        <v>110</v>
      </c>
      <c r="C124" s="101">
        <v>90.248538842260658</v>
      </c>
      <c r="D124" s="101">
        <v>51.512849663675269</v>
      </c>
      <c r="E124" s="101">
        <v>26.895388074186545</v>
      </c>
      <c r="F124" s="101">
        <v>25.413112338250869</v>
      </c>
    </row>
    <row r="125" spans="1:6" x14ac:dyDescent="0.3">
      <c r="A125" t="s">
        <v>111</v>
      </c>
      <c r="B125" t="s">
        <v>112</v>
      </c>
      <c r="C125" s="101">
        <v>63.301578583669922</v>
      </c>
      <c r="D125" s="101">
        <v>36.089458169962938</v>
      </c>
      <c r="E125" s="101">
        <v>21.117295977509556</v>
      </c>
      <c r="F125" s="101">
        <v>19.612017476518698</v>
      </c>
    </row>
    <row r="126" spans="1:6" x14ac:dyDescent="0.3">
      <c r="A126" t="s">
        <v>113</v>
      </c>
      <c r="B126" t="s">
        <v>114</v>
      </c>
      <c r="C126" s="101">
        <v>72.093840153813687</v>
      </c>
      <c r="D126" s="101">
        <v>40.890410044821735</v>
      </c>
      <c r="E126" s="101">
        <v>22.379104866542754</v>
      </c>
      <c r="F126" s="101">
        <v>20.738733214168139</v>
      </c>
    </row>
    <row r="127" spans="1:6" x14ac:dyDescent="0.3">
      <c r="A127" t="s">
        <v>1023</v>
      </c>
      <c r="B127" t="s">
        <v>1024</v>
      </c>
      <c r="C127" s="101">
        <v>42.650848969977517</v>
      </c>
      <c r="D127" s="101">
        <v>24.082339361923868</v>
      </c>
      <c r="E127" s="101">
        <v>11.986351570951415</v>
      </c>
      <c r="F127" s="101">
        <v>10.445191868106326</v>
      </c>
    </row>
    <row r="128" spans="1:6" x14ac:dyDescent="0.3">
      <c r="A128" t="s">
        <v>1025</v>
      </c>
      <c r="B128" t="s">
        <v>1026</v>
      </c>
      <c r="C128" s="101">
        <v>43.179962657330059</v>
      </c>
      <c r="D128" s="101">
        <v>23.350106622743329</v>
      </c>
      <c r="E128" s="101">
        <v>11.628548204249686</v>
      </c>
      <c r="F128" s="101">
        <v>9.9773883813086268</v>
      </c>
    </row>
    <row r="129" spans="1:6" x14ac:dyDescent="0.3">
      <c r="A129" t="s">
        <v>1027</v>
      </c>
      <c r="B129" t="s">
        <v>1028</v>
      </c>
      <c r="C129" s="101">
        <v>36.930982035218406</v>
      </c>
      <c r="D129" s="101">
        <v>20.506450011444155</v>
      </c>
      <c r="E129" s="101">
        <v>10.538504997083876</v>
      </c>
      <c r="F129" s="101">
        <v>9.0362404762782322</v>
      </c>
    </row>
    <row r="130" spans="1:6" x14ac:dyDescent="0.3">
      <c r="A130" t="s">
        <v>1029</v>
      </c>
      <c r="B130" t="s">
        <v>1030</v>
      </c>
      <c r="C130" s="101">
        <v>37.237227021557878</v>
      </c>
      <c r="D130" s="101">
        <v>20.649354931326538</v>
      </c>
      <c r="E130" s="101">
        <v>10.799051165722833</v>
      </c>
      <c r="F130" s="101">
        <v>9.2742679843330915</v>
      </c>
    </row>
    <row r="131" spans="1:6" x14ac:dyDescent="0.3">
      <c r="A131" t="s">
        <v>1031</v>
      </c>
      <c r="B131" t="s">
        <v>1032</v>
      </c>
      <c r="C131" s="101">
        <v>38.438614784302636</v>
      </c>
      <c r="D131" s="101">
        <v>20.974159994173942</v>
      </c>
      <c r="E131" s="101">
        <v>10.41269770296622</v>
      </c>
      <c r="F131" s="101">
        <v>8.8363153236573702</v>
      </c>
    </row>
    <row r="132" spans="1:6" x14ac:dyDescent="0.3">
      <c r="A132" t="s">
        <v>1033</v>
      </c>
      <c r="B132" t="s">
        <v>1034</v>
      </c>
      <c r="C132" s="101">
        <v>37.100410181524296</v>
      </c>
      <c r="D132" s="101">
        <v>20.271738703256691</v>
      </c>
      <c r="E132" s="101">
        <v>10.436975464074806</v>
      </c>
      <c r="F132" s="101">
        <v>8.7530720436086131</v>
      </c>
    </row>
    <row r="133" spans="1:6" x14ac:dyDescent="0.3">
      <c r="A133" t="s">
        <v>1035</v>
      </c>
      <c r="B133" t="s">
        <v>1036</v>
      </c>
      <c r="C133" s="101">
        <v>40.2038661776526</v>
      </c>
      <c r="D133" s="101">
        <v>22.417171061637571</v>
      </c>
      <c r="E133" s="101">
        <v>11.350493488603988</v>
      </c>
      <c r="F133" s="101">
        <v>9.6991098974776317</v>
      </c>
    </row>
    <row r="134" spans="1:6" x14ac:dyDescent="0.3">
      <c r="A134" t="s">
        <v>1037</v>
      </c>
      <c r="B134" t="s">
        <v>1038</v>
      </c>
      <c r="C134" s="101">
        <v>39.371621710424094</v>
      </c>
      <c r="D134" s="101">
        <v>22.002345063649944</v>
      </c>
      <c r="E134" s="101">
        <v>11.353572440581839</v>
      </c>
      <c r="F134" s="101">
        <v>9.7466803261501465</v>
      </c>
    </row>
    <row r="135" spans="1:6" x14ac:dyDescent="0.3">
      <c r="A135" t="s">
        <v>1039</v>
      </c>
      <c r="B135" t="s">
        <v>1040</v>
      </c>
      <c r="C135" s="101">
        <v>39.743919839675478</v>
      </c>
      <c r="D135" s="101">
        <v>22.400529822686831</v>
      </c>
      <c r="E135" s="101">
        <v>11.292247015069334</v>
      </c>
      <c r="F135" s="101">
        <v>9.6968481295135547</v>
      </c>
    </row>
    <row r="136" spans="1:6" x14ac:dyDescent="0.3">
      <c r="A136" t="s">
        <v>1041</v>
      </c>
      <c r="B136" t="s">
        <v>1042</v>
      </c>
      <c r="C136" s="101">
        <v>38.408119307177301</v>
      </c>
      <c r="D136" s="101">
        <v>21.394239243854322</v>
      </c>
      <c r="E136" s="101">
        <v>11.08312990656326</v>
      </c>
      <c r="F136" s="101">
        <v>9.5720955117358333</v>
      </c>
    </row>
    <row r="137" spans="1:6" x14ac:dyDescent="0.3">
      <c r="A137" t="s">
        <v>1043</v>
      </c>
      <c r="B137" t="s">
        <v>1044</v>
      </c>
      <c r="C137" s="101">
        <v>43.496719598355469</v>
      </c>
      <c r="D137" s="101">
        <v>24.502711451589221</v>
      </c>
      <c r="E137" s="101">
        <v>12.606262492144758</v>
      </c>
      <c r="F137" s="101">
        <v>11.013057779072875</v>
      </c>
    </row>
    <row r="138" spans="1:6" x14ac:dyDescent="0.3">
      <c r="A138" t="s">
        <v>1045</v>
      </c>
      <c r="B138" t="s">
        <v>1046</v>
      </c>
      <c r="C138" s="101">
        <v>40.344238204653131</v>
      </c>
      <c r="D138" s="101">
        <v>22.376149219108857</v>
      </c>
      <c r="E138" s="101">
        <v>11.38720337866455</v>
      </c>
      <c r="F138" s="101">
        <v>9.7876066078607735</v>
      </c>
    </row>
    <row r="139" spans="1:6" x14ac:dyDescent="0.3">
      <c r="A139" t="s">
        <v>1047</v>
      </c>
      <c r="B139" t="s">
        <v>1048</v>
      </c>
      <c r="C139" s="101">
        <v>42.013769729600384</v>
      </c>
      <c r="D139" s="101">
        <v>22.922387380911637</v>
      </c>
      <c r="E139" s="101">
        <v>11.487545356110285</v>
      </c>
      <c r="F139" s="101">
        <v>9.7774835494631134</v>
      </c>
    </row>
    <row r="140" spans="1:6" x14ac:dyDescent="0.3">
      <c r="A140" t="s">
        <v>1049</v>
      </c>
      <c r="B140" t="s">
        <v>1050</v>
      </c>
      <c r="C140" s="101">
        <v>40.157893866816835</v>
      </c>
      <c r="D140" s="101">
        <v>21.815835431225846</v>
      </c>
      <c r="E140" s="101">
        <v>11.010875584694467</v>
      </c>
      <c r="F140" s="101">
        <v>9.4911176633340197</v>
      </c>
    </row>
    <row r="141" spans="1:6" x14ac:dyDescent="0.3">
      <c r="A141" t="s">
        <v>1051</v>
      </c>
      <c r="B141" t="s">
        <v>1052</v>
      </c>
      <c r="C141" s="101">
        <v>39.609496221819761</v>
      </c>
      <c r="D141" s="101">
        <v>21.696178256212619</v>
      </c>
      <c r="E141" s="101">
        <v>10.825619721810035</v>
      </c>
      <c r="F141" s="101">
        <v>9.2246176484617681</v>
      </c>
    </row>
    <row r="142" spans="1:6" x14ac:dyDescent="0.3">
      <c r="A142" t="s">
        <v>1053</v>
      </c>
      <c r="B142" t="s">
        <v>1054</v>
      </c>
      <c r="C142" s="101">
        <v>40.461829978876068</v>
      </c>
      <c r="D142" s="101">
        <v>22.260560931872345</v>
      </c>
      <c r="E142" s="101">
        <v>10.971874982659806</v>
      </c>
      <c r="F142" s="101">
        <v>9.2439471587321069</v>
      </c>
    </row>
    <row r="143" spans="1:6" x14ac:dyDescent="0.3">
      <c r="A143" t="s">
        <v>1055</v>
      </c>
      <c r="B143" t="s">
        <v>1056</v>
      </c>
      <c r="C143" s="101">
        <v>43.63626674876889</v>
      </c>
      <c r="D143" s="101">
        <v>24.335777194796272</v>
      </c>
      <c r="E143" s="101">
        <v>12.299186837349055</v>
      </c>
      <c r="F143" s="101">
        <v>10.538721652137045</v>
      </c>
    </row>
    <row r="144" spans="1:6" x14ac:dyDescent="0.3">
      <c r="A144" t="s">
        <v>1057</v>
      </c>
      <c r="B144" t="s">
        <v>1058</v>
      </c>
      <c r="C144" s="101">
        <v>38.122054117262991</v>
      </c>
      <c r="D144" s="101">
        <v>20.518575223836137</v>
      </c>
      <c r="E144" s="101">
        <v>10.432160729957317</v>
      </c>
      <c r="F144" s="101">
        <v>8.9433480680827167</v>
      </c>
    </row>
    <row r="145" spans="1:6" x14ac:dyDescent="0.3">
      <c r="A145" t="s">
        <v>1059</v>
      </c>
      <c r="B145" t="s">
        <v>1060</v>
      </c>
      <c r="C145" s="101">
        <v>39.697535557890738</v>
      </c>
      <c r="D145" s="101">
        <v>21.740766080718764</v>
      </c>
      <c r="E145" s="101">
        <v>11.326120205162834</v>
      </c>
      <c r="F145" s="101">
        <v>9.7181636200723727</v>
      </c>
    </row>
    <row r="146" spans="1:6" x14ac:dyDescent="0.3">
      <c r="A146" t="s">
        <v>1061</v>
      </c>
      <c r="B146" t="s">
        <v>1062</v>
      </c>
      <c r="C146" s="101">
        <v>44.461005611480289</v>
      </c>
      <c r="D146" s="101">
        <v>24.360955895370008</v>
      </c>
      <c r="E146" s="101">
        <v>11.898931376626706</v>
      </c>
      <c r="F146" s="101">
        <v>10.327963690239285</v>
      </c>
    </row>
    <row r="147" spans="1:6" x14ac:dyDescent="0.3">
      <c r="A147" t="s">
        <v>1063</v>
      </c>
      <c r="B147" t="s">
        <v>1064</v>
      </c>
      <c r="C147" s="101">
        <v>36.688703999272605</v>
      </c>
      <c r="D147" s="101">
        <v>20.375645123874481</v>
      </c>
      <c r="E147" s="101">
        <v>10.381173825260836</v>
      </c>
      <c r="F147" s="101">
        <v>8.934609531634722</v>
      </c>
    </row>
    <row r="148" spans="1:6" x14ac:dyDescent="0.3">
      <c r="A148" t="s">
        <v>1065</v>
      </c>
      <c r="B148" t="s">
        <v>1066</v>
      </c>
      <c r="C148" s="101">
        <v>39.409165555034988</v>
      </c>
      <c r="D148" s="101">
        <v>21.325829250544277</v>
      </c>
      <c r="E148" s="101">
        <v>10.958524926488533</v>
      </c>
      <c r="F148" s="101">
        <v>9.3120985444021329</v>
      </c>
    </row>
    <row r="149" spans="1:6" x14ac:dyDescent="0.3">
      <c r="A149" t="s">
        <v>1067</v>
      </c>
      <c r="B149" t="s">
        <v>1068</v>
      </c>
      <c r="C149" s="101">
        <v>41.330116166260154</v>
      </c>
      <c r="D149" s="101">
        <v>22.410139802090484</v>
      </c>
      <c r="E149" s="101">
        <v>11.33282357827532</v>
      </c>
      <c r="F149" s="101">
        <v>9.5178443812257854</v>
      </c>
    </row>
    <row r="150" spans="1:6" x14ac:dyDescent="0.3">
      <c r="A150" t="s">
        <v>1069</v>
      </c>
      <c r="B150" t="s">
        <v>1070</v>
      </c>
      <c r="C150" s="101">
        <v>40.561236396209566</v>
      </c>
      <c r="D150" s="101">
        <v>22.937393941720835</v>
      </c>
      <c r="E150" s="101">
        <v>11.860087489961375</v>
      </c>
      <c r="F150" s="101">
        <v>10.364304694653066</v>
      </c>
    </row>
    <row r="151" spans="1:6" x14ac:dyDescent="0.3">
      <c r="A151" t="s">
        <v>1071</v>
      </c>
      <c r="B151" t="s">
        <v>1072</v>
      </c>
      <c r="C151" s="101">
        <v>39.907162681242028</v>
      </c>
      <c r="D151" s="101">
        <v>22.030098375132241</v>
      </c>
      <c r="E151" s="101">
        <v>11.291221258282677</v>
      </c>
      <c r="F151" s="101">
        <v>9.6880080333203757</v>
      </c>
    </row>
    <row r="152" spans="1:6" x14ac:dyDescent="0.3">
      <c r="A152" t="s">
        <v>1073</v>
      </c>
      <c r="B152" t="s">
        <v>1074</v>
      </c>
      <c r="C152" s="101">
        <v>39.623440134257436</v>
      </c>
      <c r="D152" s="101">
        <v>22.153311714389737</v>
      </c>
      <c r="E152" s="101">
        <v>11.361669269675426</v>
      </c>
      <c r="F152" s="101">
        <v>9.7637612680438686</v>
      </c>
    </row>
    <row r="153" spans="1:6" x14ac:dyDescent="0.3">
      <c r="A153" t="s">
        <v>1075</v>
      </c>
      <c r="B153" t="s">
        <v>1076</v>
      </c>
      <c r="C153" s="101">
        <v>39.543428148909655</v>
      </c>
      <c r="D153" s="101">
        <v>21.827058485084876</v>
      </c>
      <c r="E153" s="101">
        <v>11.053458677538536</v>
      </c>
      <c r="F153" s="101">
        <v>9.4507554999361858</v>
      </c>
    </row>
  </sheetData>
  <autoFilter ref="A1:F3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3:B24"/>
  <sheetViews>
    <sheetView showGridLines="0" tabSelected="1" zoomScale="90" zoomScaleNormal="90" workbookViewId="0">
      <pane ySplit="3" topLeftCell="A19" activePane="bottomLeft" state="frozen"/>
      <selection activeCell="G19" sqref="G19"/>
      <selection pane="bottomLeft" activeCell="B25" sqref="B25"/>
    </sheetView>
  </sheetViews>
  <sheetFormatPr defaultRowHeight="14.4" x14ac:dyDescent="0.3"/>
  <cols>
    <col min="1" max="1" width="2.77734375" customWidth="1"/>
    <col min="2" max="2" width="128.88671875" customWidth="1"/>
  </cols>
  <sheetData>
    <row r="3" spans="2:2" ht="60.45" customHeight="1" x14ac:dyDescent="0.35"/>
    <row r="4" spans="2:2" ht="40.799999999999997" customHeight="1" x14ac:dyDescent="0.55000000000000004">
      <c r="B4" s="100" t="s">
        <v>405</v>
      </c>
    </row>
    <row r="5" spans="2:2" ht="7.8" customHeight="1" x14ac:dyDescent="0.55000000000000004">
      <c r="B5" s="100"/>
    </row>
    <row r="6" spans="2:2" ht="14.55" x14ac:dyDescent="0.35">
      <c r="B6" s="2" t="s">
        <v>338</v>
      </c>
    </row>
    <row r="7" spans="2:2" ht="61.8" customHeight="1" x14ac:dyDescent="0.3">
      <c r="B7" s="86" t="s">
        <v>2252</v>
      </c>
    </row>
    <row r="8" spans="2:2" ht="69" customHeight="1" x14ac:dyDescent="0.3">
      <c r="B8" s="86" t="s">
        <v>406</v>
      </c>
    </row>
    <row r="9" spans="2:2" ht="14.55" x14ac:dyDescent="0.35">
      <c r="B9" s="2" t="s">
        <v>339</v>
      </c>
    </row>
    <row r="10" spans="2:2" ht="79.8" customHeight="1" x14ac:dyDescent="0.3">
      <c r="B10" s="86" t="s">
        <v>407</v>
      </c>
    </row>
    <row r="11" spans="2:2" ht="273.45" customHeight="1" x14ac:dyDescent="0.35">
      <c r="B11" s="87"/>
    </row>
    <row r="12" spans="2:2" ht="93" customHeight="1" x14ac:dyDescent="0.3">
      <c r="B12" s="90" t="s">
        <v>409</v>
      </c>
    </row>
    <row r="13" spans="2:2" ht="205.95" customHeight="1" x14ac:dyDescent="0.3">
      <c r="B13" s="90"/>
    </row>
    <row r="14" spans="2:2" ht="46.95" customHeight="1" x14ac:dyDescent="0.3">
      <c r="B14" s="90" t="s">
        <v>408</v>
      </c>
    </row>
    <row r="15" spans="2:2" ht="192.45" customHeight="1" x14ac:dyDescent="0.3">
      <c r="B15" s="91" t="s">
        <v>340</v>
      </c>
    </row>
    <row r="16" spans="2:2" ht="207.45" customHeight="1" x14ac:dyDescent="0.3">
      <c r="B16" s="91" t="s">
        <v>341</v>
      </c>
    </row>
    <row r="17" spans="2:2" ht="231" customHeight="1" x14ac:dyDescent="0.3">
      <c r="B17" s="88" t="s">
        <v>302</v>
      </c>
    </row>
    <row r="18" spans="2:2" ht="192" customHeight="1" x14ac:dyDescent="0.3">
      <c r="B18" s="91" t="s">
        <v>411</v>
      </c>
    </row>
    <row r="19" spans="2:2" x14ac:dyDescent="0.3">
      <c r="B19" s="92" t="s">
        <v>342</v>
      </c>
    </row>
    <row r="20" spans="2:2" ht="109.2" customHeight="1" x14ac:dyDescent="0.3">
      <c r="B20" s="93" t="s">
        <v>412</v>
      </c>
    </row>
    <row r="21" spans="2:2" ht="35.549999999999997" customHeight="1" x14ac:dyDescent="0.3">
      <c r="B21" s="93" t="s">
        <v>410</v>
      </c>
    </row>
    <row r="22" spans="2:2" ht="35.549999999999997" customHeight="1" x14ac:dyDescent="0.3">
      <c r="B22" s="93" t="s">
        <v>343</v>
      </c>
    </row>
    <row r="23" spans="2:2" x14ac:dyDescent="0.3">
      <c r="B23" s="89" t="s">
        <v>2251</v>
      </c>
    </row>
    <row r="24" spans="2:2" ht="28.8" x14ac:dyDescent="0.3">
      <c r="B24" s="103" t="s">
        <v>2253</v>
      </c>
    </row>
  </sheetData>
  <hyperlinks>
    <hyperlink ref="B24" r:id="rId1" display="For more information please contact us through https://www.healthylondon.org/ "/>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8:F41"/>
  <sheetViews>
    <sheetView zoomScale="90" zoomScaleNormal="90" workbookViewId="0">
      <pane ySplit="10" topLeftCell="A29" activePane="bottomLeft" state="frozen"/>
      <selection pane="bottomLeft" activeCell="I14" sqref="I14"/>
    </sheetView>
  </sheetViews>
  <sheetFormatPr defaultRowHeight="14.4" x14ac:dyDescent="0.3"/>
  <cols>
    <col min="1" max="1" width="3.77734375" customWidth="1"/>
    <col min="2" max="2" width="17.21875" customWidth="1"/>
    <col min="3" max="3" width="24.44140625" customWidth="1"/>
    <col min="4" max="4" width="22.77734375" customWidth="1"/>
    <col min="5" max="5" width="29.88671875" customWidth="1"/>
    <col min="6" max="6" width="77.44140625" customWidth="1"/>
  </cols>
  <sheetData>
    <row r="8" spans="2:6" ht="14.55" x14ac:dyDescent="0.35">
      <c r="B8" t="s">
        <v>413</v>
      </c>
    </row>
    <row r="10" spans="2:6" ht="14.55" x14ac:dyDescent="0.35">
      <c r="B10" s="82" t="s">
        <v>347</v>
      </c>
      <c r="C10" s="82" t="s">
        <v>348</v>
      </c>
      <c r="D10" s="82" t="s">
        <v>344</v>
      </c>
      <c r="E10" s="82" t="s">
        <v>345</v>
      </c>
      <c r="F10" s="82" t="s">
        <v>346</v>
      </c>
    </row>
    <row r="11" spans="2:6" ht="87" x14ac:dyDescent="0.35">
      <c r="B11" s="94" t="s">
        <v>349</v>
      </c>
      <c r="C11" s="94" t="s">
        <v>349</v>
      </c>
      <c r="D11" s="94" t="s">
        <v>350</v>
      </c>
      <c r="E11" s="94" t="s">
        <v>351</v>
      </c>
      <c r="F11" s="95" t="s">
        <v>2249</v>
      </c>
    </row>
    <row r="12" spans="2:6" ht="28.8" x14ac:dyDescent="0.3">
      <c r="B12" s="94" t="s">
        <v>349</v>
      </c>
      <c r="C12" s="94" t="s">
        <v>349</v>
      </c>
      <c r="D12" s="94" t="s">
        <v>352</v>
      </c>
      <c r="E12" s="94" t="s">
        <v>351</v>
      </c>
      <c r="F12" s="95" t="s">
        <v>2250</v>
      </c>
    </row>
    <row r="13" spans="2:6" ht="72.45" x14ac:dyDescent="0.35">
      <c r="B13" s="94" t="s">
        <v>349</v>
      </c>
      <c r="C13" s="94" t="s">
        <v>349</v>
      </c>
      <c r="D13" s="94" t="s">
        <v>353</v>
      </c>
      <c r="E13" s="94" t="s">
        <v>351</v>
      </c>
      <c r="F13" s="95" t="s">
        <v>397</v>
      </c>
    </row>
    <row r="14" spans="2:6" ht="43.5" x14ac:dyDescent="0.35">
      <c r="B14" s="94" t="s">
        <v>349</v>
      </c>
      <c r="C14" s="94" t="s">
        <v>349</v>
      </c>
      <c r="D14" s="94" t="s">
        <v>354</v>
      </c>
      <c r="E14" s="94" t="s">
        <v>356</v>
      </c>
      <c r="F14" s="95" t="s">
        <v>398</v>
      </c>
    </row>
    <row r="15" spans="2:6" ht="28.95" x14ac:dyDescent="0.35">
      <c r="B15" s="94" t="s">
        <v>349</v>
      </c>
      <c r="C15" s="94" t="s">
        <v>349</v>
      </c>
      <c r="D15" s="94" t="s">
        <v>355</v>
      </c>
      <c r="E15" s="96">
        <v>0.8</v>
      </c>
      <c r="F15" s="95" t="s">
        <v>357</v>
      </c>
    </row>
    <row r="16" spans="2:6" ht="28.95" x14ac:dyDescent="0.35">
      <c r="B16" s="94" t="s">
        <v>295</v>
      </c>
      <c r="C16" s="94" t="s">
        <v>295</v>
      </c>
      <c r="D16" s="95" t="s">
        <v>358</v>
      </c>
      <c r="E16" s="95">
        <v>15</v>
      </c>
      <c r="F16" s="95" t="s">
        <v>362</v>
      </c>
    </row>
    <row r="17" spans="2:6" ht="28.8" x14ac:dyDescent="0.3">
      <c r="B17" s="94" t="s">
        <v>295</v>
      </c>
      <c r="C17" s="94" t="s">
        <v>295</v>
      </c>
      <c r="D17" s="95" t="s">
        <v>359</v>
      </c>
      <c r="E17" s="95">
        <v>10</v>
      </c>
      <c r="F17" s="95" t="s">
        <v>378</v>
      </c>
    </row>
    <row r="18" spans="2:6" ht="28.8" x14ac:dyDescent="0.3">
      <c r="B18" s="94" t="s">
        <v>295</v>
      </c>
      <c r="C18" s="94" t="s">
        <v>295</v>
      </c>
      <c r="D18" s="95" t="s">
        <v>360</v>
      </c>
      <c r="E18" s="95">
        <v>5</v>
      </c>
      <c r="F18" s="95" t="s">
        <v>378</v>
      </c>
    </row>
    <row r="19" spans="2:6" ht="28.8" x14ac:dyDescent="0.3">
      <c r="B19" s="94" t="s">
        <v>295</v>
      </c>
      <c r="C19" s="94" t="s">
        <v>295</v>
      </c>
      <c r="D19" s="95" t="s">
        <v>361</v>
      </c>
      <c r="E19" s="95">
        <v>2</v>
      </c>
      <c r="F19" s="95" t="s">
        <v>378</v>
      </c>
    </row>
    <row r="20" spans="2:6" ht="28.8" x14ac:dyDescent="0.3">
      <c r="B20" s="94" t="s">
        <v>371</v>
      </c>
      <c r="C20" s="95" t="s">
        <v>341</v>
      </c>
      <c r="D20" s="95" t="s">
        <v>363</v>
      </c>
      <c r="E20" s="96">
        <v>1</v>
      </c>
      <c r="F20" s="95" t="s">
        <v>378</v>
      </c>
    </row>
    <row r="21" spans="2:6" ht="28.8" x14ac:dyDescent="0.3">
      <c r="B21" s="94" t="s">
        <v>371</v>
      </c>
      <c r="C21" s="95" t="s">
        <v>341</v>
      </c>
      <c r="D21" s="95" t="s">
        <v>364</v>
      </c>
      <c r="E21" s="94" t="s">
        <v>365</v>
      </c>
      <c r="F21" s="95" t="s">
        <v>378</v>
      </c>
    </row>
    <row r="22" spans="2:6" ht="28.8" x14ac:dyDescent="0.3">
      <c r="B22" s="94" t="s">
        <v>371</v>
      </c>
      <c r="C22" s="95" t="s">
        <v>341</v>
      </c>
      <c r="D22" s="95" t="s">
        <v>366</v>
      </c>
      <c r="E22" s="94">
        <v>6</v>
      </c>
      <c r="F22" s="95" t="s">
        <v>378</v>
      </c>
    </row>
    <row r="23" spans="2:6" ht="28.8" x14ac:dyDescent="0.3">
      <c r="B23" s="94" t="s">
        <v>371</v>
      </c>
      <c r="C23" s="95" t="s">
        <v>341</v>
      </c>
      <c r="D23" s="95" t="s">
        <v>367</v>
      </c>
      <c r="E23" s="94" t="s">
        <v>368</v>
      </c>
      <c r="F23" s="95" t="s">
        <v>378</v>
      </c>
    </row>
    <row r="24" spans="2:6" ht="28.8" x14ac:dyDescent="0.3">
      <c r="B24" s="94" t="s">
        <v>371</v>
      </c>
      <c r="C24" s="95" t="s">
        <v>341</v>
      </c>
      <c r="D24" s="95" t="s">
        <v>369</v>
      </c>
      <c r="E24" s="94" t="s">
        <v>370</v>
      </c>
      <c r="F24" s="95" t="s">
        <v>378</v>
      </c>
    </row>
    <row r="25" spans="2:6" ht="28.8" x14ac:dyDescent="0.3">
      <c r="B25" s="94" t="s">
        <v>371</v>
      </c>
      <c r="C25" s="94" t="s">
        <v>302</v>
      </c>
      <c r="D25" s="95" t="s">
        <v>372</v>
      </c>
      <c r="E25" s="97">
        <v>0.8</v>
      </c>
      <c r="F25" s="95" t="s">
        <v>376</v>
      </c>
    </row>
    <row r="26" spans="2:6" ht="28.8" x14ac:dyDescent="0.3">
      <c r="B26" s="94" t="s">
        <v>371</v>
      </c>
      <c r="C26" s="94" t="s">
        <v>302</v>
      </c>
      <c r="D26" s="95" t="s">
        <v>373</v>
      </c>
      <c r="E26" s="95">
        <v>25</v>
      </c>
      <c r="F26" s="95" t="s">
        <v>377</v>
      </c>
    </row>
    <row r="27" spans="2:6" ht="28.8" x14ac:dyDescent="0.3">
      <c r="B27" s="94" t="s">
        <v>371</v>
      </c>
      <c r="C27" s="94" t="s">
        <v>302</v>
      </c>
      <c r="D27" s="95" t="s">
        <v>374</v>
      </c>
      <c r="E27" s="95" t="s">
        <v>375</v>
      </c>
      <c r="F27" s="95" t="s">
        <v>378</v>
      </c>
    </row>
    <row r="28" spans="2:6" ht="28.8" x14ac:dyDescent="0.3">
      <c r="B28" s="94" t="s">
        <v>371</v>
      </c>
      <c r="C28" s="94" t="s">
        <v>302</v>
      </c>
      <c r="D28" s="95" t="s">
        <v>382</v>
      </c>
      <c r="E28" s="97">
        <v>0.5</v>
      </c>
      <c r="F28" s="95" t="s">
        <v>378</v>
      </c>
    </row>
    <row r="29" spans="2:6" ht="28.8" x14ac:dyDescent="0.3">
      <c r="B29" s="94" t="s">
        <v>371</v>
      </c>
      <c r="C29" s="94" t="s">
        <v>302</v>
      </c>
      <c r="D29" s="95" t="s">
        <v>379</v>
      </c>
      <c r="E29" s="94">
        <v>16</v>
      </c>
      <c r="F29" s="95" t="s">
        <v>378</v>
      </c>
    </row>
    <row r="30" spans="2:6" ht="28.8" x14ac:dyDescent="0.3">
      <c r="B30" s="94" t="s">
        <v>371</v>
      </c>
      <c r="C30" s="94" t="s">
        <v>302</v>
      </c>
      <c r="D30" s="95" t="s">
        <v>380</v>
      </c>
      <c r="E30" s="94" t="s">
        <v>381</v>
      </c>
      <c r="F30" s="95" t="s">
        <v>378</v>
      </c>
    </row>
    <row r="31" spans="2:6" ht="28.8" x14ac:dyDescent="0.3">
      <c r="B31" s="94" t="s">
        <v>371</v>
      </c>
      <c r="C31" s="94" t="s">
        <v>383</v>
      </c>
      <c r="D31" s="95" t="s">
        <v>384</v>
      </c>
      <c r="E31" s="97">
        <v>0.33</v>
      </c>
      <c r="F31" s="95" t="s">
        <v>389</v>
      </c>
    </row>
    <row r="32" spans="2:6" ht="28.8" x14ac:dyDescent="0.3">
      <c r="B32" s="94" t="s">
        <v>371</v>
      </c>
      <c r="C32" s="94" t="s">
        <v>383</v>
      </c>
      <c r="D32" s="95" t="s">
        <v>385</v>
      </c>
      <c r="E32" s="95">
        <v>10</v>
      </c>
      <c r="F32" s="95" t="s">
        <v>362</v>
      </c>
    </row>
    <row r="33" spans="2:6" x14ac:dyDescent="0.3">
      <c r="B33" s="94" t="s">
        <v>371</v>
      </c>
      <c r="C33" s="94" t="s">
        <v>383</v>
      </c>
      <c r="D33" s="95" t="s">
        <v>386</v>
      </c>
      <c r="E33" s="95" t="s">
        <v>387</v>
      </c>
      <c r="F33" s="95" t="s">
        <v>378</v>
      </c>
    </row>
    <row r="34" spans="2:6" x14ac:dyDescent="0.3">
      <c r="B34" s="94" t="s">
        <v>371</v>
      </c>
      <c r="C34" s="94" t="s">
        <v>383</v>
      </c>
      <c r="D34" s="95" t="s">
        <v>388</v>
      </c>
      <c r="E34" s="95" t="s">
        <v>370</v>
      </c>
      <c r="F34" s="95" t="s">
        <v>378</v>
      </c>
    </row>
    <row r="35" spans="2:6" x14ac:dyDescent="0.3">
      <c r="B35" s="94"/>
      <c r="C35" s="94"/>
      <c r="D35" s="95"/>
      <c r="E35" s="95"/>
      <c r="F35" s="95"/>
    </row>
    <row r="36" spans="2:6" x14ac:dyDescent="0.3">
      <c r="B36" s="94"/>
      <c r="C36" s="94"/>
      <c r="D36" s="94"/>
      <c r="E36" s="94"/>
      <c r="F36" s="94"/>
    </row>
    <row r="37" spans="2:6" x14ac:dyDescent="0.3">
      <c r="B37" s="94"/>
      <c r="C37" s="94"/>
      <c r="D37" s="94"/>
      <c r="E37" s="94"/>
      <c r="F37" s="94"/>
    </row>
    <row r="38" spans="2:6" x14ac:dyDescent="0.3">
      <c r="B38" s="94"/>
      <c r="C38" s="94"/>
      <c r="D38" s="94"/>
      <c r="E38" s="94"/>
      <c r="F38" s="94"/>
    </row>
    <row r="39" spans="2:6" x14ac:dyDescent="0.3">
      <c r="B39" s="94"/>
      <c r="C39" s="94"/>
      <c r="D39" s="94"/>
      <c r="E39" s="94"/>
      <c r="F39" s="94"/>
    </row>
    <row r="40" spans="2:6" x14ac:dyDescent="0.3">
      <c r="B40" s="94"/>
      <c r="C40" s="94"/>
      <c r="D40" s="94"/>
      <c r="E40" s="94"/>
      <c r="F40" s="94"/>
    </row>
    <row r="41" spans="2:6" x14ac:dyDescent="0.3">
      <c r="B41" s="94"/>
      <c r="C41" s="94"/>
      <c r="D41" s="94"/>
      <c r="E41" s="94"/>
      <c r="F41" s="94"/>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7:B200"/>
  <sheetViews>
    <sheetView topLeftCell="A181" zoomScale="90" zoomScaleNormal="90" workbookViewId="0">
      <selection activeCell="B1" sqref="B1"/>
    </sheetView>
  </sheetViews>
  <sheetFormatPr defaultRowHeight="14.4" x14ac:dyDescent="0.3"/>
  <cols>
    <col min="1" max="1" width="3.88671875" customWidth="1"/>
    <col min="2" max="2" width="148.21875" customWidth="1"/>
  </cols>
  <sheetData>
    <row r="7" spans="2:2" ht="14.55" x14ac:dyDescent="0.35">
      <c r="B7" s="98" t="s">
        <v>390</v>
      </c>
    </row>
    <row r="8" spans="2:2" ht="59.4" customHeight="1" x14ac:dyDescent="0.3">
      <c r="B8" s="87" t="s">
        <v>414</v>
      </c>
    </row>
    <row r="9" spans="2:2" ht="14.55" x14ac:dyDescent="0.35">
      <c r="B9" s="98" t="s">
        <v>392</v>
      </c>
    </row>
    <row r="10" spans="2:2" ht="28.8" x14ac:dyDescent="0.3">
      <c r="B10" s="87" t="s">
        <v>415</v>
      </c>
    </row>
    <row r="11" spans="2:2" ht="9" customHeight="1" x14ac:dyDescent="0.35">
      <c r="B11" s="87"/>
    </row>
    <row r="12" spans="2:2" ht="14.55" x14ac:dyDescent="0.35">
      <c r="B12" s="98" t="s">
        <v>391</v>
      </c>
    </row>
    <row r="13" spans="2:2" ht="14.55" x14ac:dyDescent="0.35">
      <c r="B13" s="87"/>
    </row>
    <row r="14" spans="2:2" ht="14.55" x14ac:dyDescent="0.35">
      <c r="B14" s="87"/>
    </row>
    <row r="15" spans="2:2" ht="14.55" x14ac:dyDescent="0.35">
      <c r="B15" s="87"/>
    </row>
    <row r="16" spans="2:2" x14ac:dyDescent="0.3">
      <c r="B16" s="87"/>
    </row>
    <row r="17" spans="2:2" x14ac:dyDescent="0.3">
      <c r="B17" s="87"/>
    </row>
    <row r="18" spans="2:2" x14ac:dyDescent="0.3">
      <c r="B18" s="87"/>
    </row>
    <row r="19" spans="2:2" x14ac:dyDescent="0.3">
      <c r="B19" s="87"/>
    </row>
    <row r="20" spans="2:2" x14ac:dyDescent="0.3">
      <c r="B20" s="87"/>
    </row>
    <row r="21" spans="2:2" x14ac:dyDescent="0.3">
      <c r="B21" s="87"/>
    </row>
    <row r="22" spans="2:2" x14ac:dyDescent="0.3">
      <c r="B22" s="87"/>
    </row>
    <row r="23" spans="2:2" x14ac:dyDescent="0.3">
      <c r="B23" s="87"/>
    </row>
    <row r="24" spans="2:2" x14ac:dyDescent="0.3">
      <c r="B24" s="87"/>
    </row>
    <row r="25" spans="2:2" x14ac:dyDescent="0.3">
      <c r="B25" s="87"/>
    </row>
    <row r="26" spans="2:2" x14ac:dyDescent="0.3">
      <c r="B26" s="87"/>
    </row>
    <row r="27" spans="2:2" ht="57.6" x14ac:dyDescent="0.3">
      <c r="B27" s="87" t="s">
        <v>416</v>
      </c>
    </row>
    <row r="28" spans="2:2" ht="22.05" customHeight="1" x14ac:dyDescent="0.3">
      <c r="B28" s="2" t="s">
        <v>393</v>
      </c>
    </row>
    <row r="29" spans="2:2" ht="72" x14ac:dyDescent="0.3">
      <c r="B29" s="87" t="s">
        <v>417</v>
      </c>
    </row>
    <row r="30" spans="2:2" ht="28.8" x14ac:dyDescent="0.3">
      <c r="B30" s="87" t="s">
        <v>418</v>
      </c>
    </row>
    <row r="56" spans="2:2" ht="18" customHeight="1" x14ac:dyDescent="0.3">
      <c r="B56" t="s">
        <v>419</v>
      </c>
    </row>
    <row r="57" spans="2:2" ht="57.6" x14ac:dyDescent="0.3">
      <c r="B57" s="87" t="s">
        <v>420</v>
      </c>
    </row>
    <row r="58" spans="2:2" ht="21.45" customHeight="1" x14ac:dyDescent="0.3">
      <c r="B58" t="s">
        <v>396</v>
      </c>
    </row>
    <row r="59" spans="2:2" x14ac:dyDescent="0.3">
      <c r="B59" t="s">
        <v>421</v>
      </c>
    </row>
    <row r="60" spans="2:2" x14ac:dyDescent="0.3">
      <c r="B60" t="s">
        <v>422</v>
      </c>
    </row>
    <row r="87" spans="2:2" ht="43.2" x14ac:dyDescent="0.3">
      <c r="B87" s="87" t="s">
        <v>423</v>
      </c>
    </row>
    <row r="88" spans="2:2" x14ac:dyDescent="0.3">
      <c r="B88" t="s">
        <v>424</v>
      </c>
    </row>
    <row r="89" spans="2:2" x14ac:dyDescent="0.3">
      <c r="B89" t="s">
        <v>425</v>
      </c>
    </row>
    <row r="113" spans="2:2" ht="57.6" x14ac:dyDescent="0.3">
      <c r="B113" s="87" t="s">
        <v>426</v>
      </c>
    </row>
    <row r="114" spans="2:2" ht="30.6" customHeight="1" x14ac:dyDescent="0.3">
      <c r="B114" s="87" t="s">
        <v>427</v>
      </c>
    </row>
    <row r="115" spans="2:2" ht="72" x14ac:dyDescent="0.3">
      <c r="B115" s="87" t="s">
        <v>428</v>
      </c>
    </row>
    <row r="116" spans="2:2" ht="25.05" customHeight="1" x14ac:dyDescent="0.3">
      <c r="B116" s="99" t="s">
        <v>399</v>
      </c>
    </row>
    <row r="117" spans="2:2" ht="57.6" x14ac:dyDescent="0.3">
      <c r="B117" s="99" t="s">
        <v>429</v>
      </c>
    </row>
    <row r="118" spans="2:2" ht="26.55" customHeight="1" x14ac:dyDescent="0.3">
      <c r="B118" s="99" t="s">
        <v>400</v>
      </c>
    </row>
    <row r="119" spans="2:2" ht="28.8" x14ac:dyDescent="0.3">
      <c r="B119" s="99" t="s">
        <v>430</v>
      </c>
    </row>
    <row r="141" spans="2:2" ht="43.2" x14ac:dyDescent="0.3">
      <c r="B141" s="87" t="s">
        <v>431</v>
      </c>
    </row>
    <row r="142" spans="2:2" x14ac:dyDescent="0.3">
      <c r="B142" s="87" t="s">
        <v>432</v>
      </c>
    </row>
    <row r="168" spans="2:2" x14ac:dyDescent="0.3">
      <c r="B168" t="s">
        <v>433</v>
      </c>
    </row>
    <row r="169" spans="2:2" ht="20.55" customHeight="1" x14ac:dyDescent="0.3">
      <c r="B169" s="2" t="s">
        <v>401</v>
      </c>
    </row>
    <row r="170" spans="2:2" ht="28.8" x14ac:dyDescent="0.3">
      <c r="B170" s="87" t="s">
        <v>434</v>
      </c>
    </row>
    <row r="200" spans="2:2" x14ac:dyDescent="0.3">
      <c r="B200" t="s">
        <v>404</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R373"/>
  <sheetViews>
    <sheetView zoomScale="80" zoomScaleNormal="80" workbookViewId="0">
      <pane ySplit="4" topLeftCell="A29" activePane="bottomLeft" state="frozen"/>
      <selection activeCell="G245" sqref="G245"/>
      <selection pane="bottomLeft" activeCell="C11" sqref="C11"/>
    </sheetView>
  </sheetViews>
  <sheetFormatPr defaultRowHeight="14.4" outlineLevelRow="1" outlineLevelCol="1" x14ac:dyDescent="0.3"/>
  <cols>
    <col min="1" max="1" width="2.88671875" customWidth="1"/>
    <col min="2" max="2" width="11.6640625" customWidth="1"/>
    <col min="3" max="3" width="40" customWidth="1"/>
    <col min="4" max="4" width="15.33203125" customWidth="1"/>
    <col min="5" max="5" width="56" hidden="1" customWidth="1" outlineLevel="1"/>
    <col min="6" max="6" width="2.88671875" customWidth="1" collapsed="1"/>
    <col min="7" max="17" width="11.44140625" bestFit="1" customWidth="1"/>
  </cols>
  <sheetData>
    <row r="1" spans="2:17" ht="14.55" hidden="1" x14ac:dyDescent="0.35">
      <c r="G1">
        <v>7</v>
      </c>
      <c r="H1">
        <f>G1+1</f>
        <v>8</v>
      </c>
      <c r="I1">
        <f t="shared" ref="I1:Q1" si="0">H1+1</f>
        <v>9</v>
      </c>
      <c r="J1">
        <f t="shared" si="0"/>
        <v>10</v>
      </c>
      <c r="K1">
        <f t="shared" si="0"/>
        <v>11</v>
      </c>
      <c r="L1">
        <f t="shared" si="0"/>
        <v>12</v>
      </c>
      <c r="M1">
        <f t="shared" si="0"/>
        <v>13</v>
      </c>
      <c r="N1">
        <f t="shared" si="0"/>
        <v>14</v>
      </c>
      <c r="O1">
        <f t="shared" si="0"/>
        <v>15</v>
      </c>
      <c r="P1">
        <f t="shared" si="0"/>
        <v>16</v>
      </c>
      <c r="Q1">
        <f t="shared" si="0"/>
        <v>17</v>
      </c>
    </row>
    <row r="2" spans="2:17" ht="14.55" x14ac:dyDescent="0.35">
      <c r="G2" s="10"/>
      <c r="H2" s="10"/>
      <c r="I2" s="10"/>
      <c r="J2" s="10"/>
      <c r="K2" s="10"/>
      <c r="L2" s="10"/>
      <c r="M2" s="10"/>
      <c r="N2" s="10"/>
      <c r="O2" s="10"/>
      <c r="P2" s="10"/>
      <c r="Q2" s="10"/>
    </row>
    <row r="4" spans="2:17" ht="14.55" x14ac:dyDescent="0.35">
      <c r="B4" s="24" t="s">
        <v>128</v>
      </c>
      <c r="C4" s="45" t="s">
        <v>395</v>
      </c>
      <c r="D4" s="7"/>
      <c r="E4" s="7" t="s">
        <v>7</v>
      </c>
      <c r="F4" s="7"/>
      <c r="G4" s="12">
        <v>2015</v>
      </c>
      <c r="H4" s="44">
        <f>G4+1</f>
        <v>2016</v>
      </c>
      <c r="I4" s="44">
        <f t="shared" ref="I4:Q4" si="1">H4+1</f>
        <v>2017</v>
      </c>
      <c r="J4" s="44">
        <f t="shared" si="1"/>
        <v>2018</v>
      </c>
      <c r="K4" s="44">
        <f t="shared" si="1"/>
        <v>2019</v>
      </c>
      <c r="L4" s="44">
        <f t="shared" si="1"/>
        <v>2020</v>
      </c>
      <c r="M4" s="44">
        <f t="shared" si="1"/>
        <v>2021</v>
      </c>
      <c r="N4" s="44">
        <f t="shared" si="1"/>
        <v>2022</v>
      </c>
      <c r="O4" s="44">
        <f t="shared" si="1"/>
        <v>2023</v>
      </c>
      <c r="P4" s="44">
        <f t="shared" si="1"/>
        <v>2024</v>
      </c>
      <c r="Q4" s="44">
        <f t="shared" si="1"/>
        <v>2025</v>
      </c>
    </row>
    <row r="6" spans="2:17" ht="14.55" x14ac:dyDescent="0.35">
      <c r="B6" s="8" t="s">
        <v>129</v>
      </c>
      <c r="C6" s="8"/>
      <c r="D6" s="8"/>
      <c r="E6" s="8"/>
      <c r="F6" s="8"/>
      <c r="G6" s="8"/>
      <c r="H6" s="8"/>
      <c r="I6" s="8"/>
      <c r="J6" s="8"/>
      <c r="K6" s="8"/>
      <c r="L6" s="8"/>
      <c r="M6" s="8"/>
      <c r="N6" s="8"/>
      <c r="O6" s="8"/>
      <c r="P6" s="8"/>
      <c r="Q6" s="8"/>
    </row>
    <row r="7" spans="2:17" ht="14.55" x14ac:dyDescent="0.35">
      <c r="G7" s="49"/>
      <c r="H7" s="6"/>
      <c r="I7" s="6"/>
      <c r="J7" s="6"/>
      <c r="K7" s="6"/>
      <c r="L7" s="6"/>
      <c r="M7" s="6"/>
      <c r="N7" s="6"/>
      <c r="O7" s="6"/>
      <c r="P7" s="6"/>
      <c r="Q7" s="6"/>
    </row>
    <row r="8" spans="2:17" ht="14.55" x14ac:dyDescent="0.35">
      <c r="C8" s="5" t="s">
        <v>264</v>
      </c>
      <c r="D8" s="5"/>
      <c r="E8" s="5" t="s">
        <v>22</v>
      </c>
      <c r="F8" s="5"/>
      <c r="G8" s="11">
        <f>SUM(G9:G12)</f>
        <v>229361.30000000002</v>
      </c>
      <c r="H8" s="11">
        <f t="shared" ref="H8:O8" si="2">SUM(H9:H12)</f>
        <v>230299.86600000004</v>
      </c>
      <c r="I8" s="11">
        <f t="shared" si="2"/>
        <v>231416.36800000002</v>
      </c>
      <c r="J8" s="11">
        <f t="shared" si="2"/>
        <v>232523.25199999998</v>
      </c>
      <c r="K8" s="11">
        <f t="shared" si="2"/>
        <v>233188.42599999998</v>
      </c>
      <c r="L8" s="11">
        <f t="shared" si="2"/>
        <v>233996.614</v>
      </c>
      <c r="M8" s="11">
        <f t="shared" si="2"/>
        <v>234815.80500000002</v>
      </c>
      <c r="N8" s="11">
        <f t="shared" si="2"/>
        <v>235555.842</v>
      </c>
      <c r="O8" s="11">
        <f t="shared" si="2"/>
        <v>236430.72600000002</v>
      </c>
      <c r="P8" s="11">
        <f t="shared" ref="P8:Q8" si="3">SUM(P9:P12)</f>
        <v>237349.75100000002</v>
      </c>
      <c r="Q8" s="11">
        <f t="shared" si="3"/>
        <v>238141.40599999999</v>
      </c>
    </row>
    <row r="9" spans="2:17" s="1" customFormat="1" ht="14.55" x14ac:dyDescent="0.35">
      <c r="C9" s="1" t="s">
        <v>123</v>
      </c>
      <c r="G9" s="9">
        <f>G14+G19+G24+G29+G34</f>
        <v>56301.655999999995</v>
      </c>
      <c r="H9" s="9">
        <f t="shared" ref="H9:Q9" si="4">H14+H19+H24+H29+H34</f>
        <v>56563.558000000012</v>
      </c>
      <c r="I9" s="9">
        <f t="shared" si="4"/>
        <v>56947.819000000003</v>
      </c>
      <c r="J9" s="9">
        <f t="shared" si="4"/>
        <v>57177.244999999995</v>
      </c>
      <c r="K9" s="9">
        <f t="shared" si="4"/>
        <v>57313.061000000002</v>
      </c>
      <c r="L9" s="9">
        <f t="shared" si="4"/>
        <v>57487.614999999998</v>
      </c>
      <c r="M9" s="9">
        <f t="shared" si="4"/>
        <v>57604.452000000005</v>
      </c>
      <c r="N9" s="9">
        <f t="shared" si="4"/>
        <v>57750.997999999985</v>
      </c>
      <c r="O9" s="9">
        <f t="shared" si="4"/>
        <v>58128.043000000005</v>
      </c>
      <c r="P9" s="9">
        <f t="shared" si="4"/>
        <v>58503.498000000007</v>
      </c>
      <c r="Q9" s="9">
        <f t="shared" si="4"/>
        <v>58874.831999999995</v>
      </c>
    </row>
    <row r="10" spans="2:17" s="1" customFormat="1" ht="14.55" x14ac:dyDescent="0.35">
      <c r="C10" s="1" t="s">
        <v>124</v>
      </c>
      <c r="G10" s="9">
        <f t="shared" ref="G10:Q10" si="5">G15+G20+G25+G30+G35</f>
        <v>52466.713000000003</v>
      </c>
      <c r="H10" s="9">
        <f t="shared" si="5"/>
        <v>52652.825000000012</v>
      </c>
      <c r="I10" s="9">
        <f t="shared" si="5"/>
        <v>52655.457000000002</v>
      </c>
      <c r="J10" s="9">
        <f t="shared" si="5"/>
        <v>52887.824000000001</v>
      </c>
      <c r="K10" s="9">
        <f t="shared" si="5"/>
        <v>52846.445</v>
      </c>
      <c r="L10" s="9">
        <f t="shared" si="5"/>
        <v>52744.945999999996</v>
      </c>
      <c r="M10" s="9">
        <f t="shared" si="5"/>
        <v>52785.696000000004</v>
      </c>
      <c r="N10" s="9">
        <f t="shared" si="5"/>
        <v>52807.005999999994</v>
      </c>
      <c r="O10" s="9">
        <f t="shared" si="5"/>
        <v>52979.487999999998</v>
      </c>
      <c r="P10" s="9">
        <f t="shared" si="5"/>
        <v>53243.250999999989</v>
      </c>
      <c r="Q10" s="9">
        <f t="shared" si="5"/>
        <v>53457.625999999989</v>
      </c>
    </row>
    <row r="11" spans="2:17" s="1" customFormat="1" ht="14.55" x14ac:dyDescent="0.35">
      <c r="C11" s="1" t="s">
        <v>35</v>
      </c>
      <c r="G11" s="9">
        <f t="shared" ref="G11:Q11" si="6">G16+G21+G26+G31+G36</f>
        <v>60565.32</v>
      </c>
      <c r="H11" s="9">
        <f t="shared" si="6"/>
        <v>60829.749000000018</v>
      </c>
      <c r="I11" s="9">
        <f t="shared" si="6"/>
        <v>61063.49700000001</v>
      </c>
      <c r="J11" s="9">
        <f t="shared" si="6"/>
        <v>61382.302000000011</v>
      </c>
      <c r="K11" s="9">
        <f t="shared" si="6"/>
        <v>61581.287999999993</v>
      </c>
      <c r="L11" s="9">
        <f t="shared" si="6"/>
        <v>61937.883999999998</v>
      </c>
      <c r="M11" s="9">
        <f t="shared" si="6"/>
        <v>62282.697000000007</v>
      </c>
      <c r="N11" s="9">
        <f t="shared" si="6"/>
        <v>62511.756000000008</v>
      </c>
      <c r="O11" s="9">
        <f t="shared" si="6"/>
        <v>62569.437000000005</v>
      </c>
      <c r="P11" s="9">
        <f t="shared" si="6"/>
        <v>62661.712</v>
      </c>
      <c r="Q11" s="9">
        <f t="shared" si="6"/>
        <v>62701.804000000004</v>
      </c>
    </row>
    <row r="12" spans="2:17" s="1" customFormat="1" ht="14.55" x14ac:dyDescent="0.35">
      <c r="C12" s="1" t="s">
        <v>36</v>
      </c>
      <c r="G12" s="9">
        <f t="shared" ref="G12:Q12" si="7">G17+G22+G27+G32+G37</f>
        <v>60027.610999999997</v>
      </c>
      <c r="H12" s="9">
        <f t="shared" si="7"/>
        <v>60253.733999999997</v>
      </c>
      <c r="I12" s="9">
        <f t="shared" si="7"/>
        <v>60749.595000000001</v>
      </c>
      <c r="J12" s="9">
        <f t="shared" si="7"/>
        <v>61075.880999999994</v>
      </c>
      <c r="K12" s="9">
        <f t="shared" si="7"/>
        <v>61447.631999999998</v>
      </c>
      <c r="L12" s="9">
        <f t="shared" si="7"/>
        <v>61826.169000000009</v>
      </c>
      <c r="M12" s="9">
        <f t="shared" si="7"/>
        <v>62142.959999999992</v>
      </c>
      <c r="N12" s="9">
        <f t="shared" si="7"/>
        <v>62486.082000000009</v>
      </c>
      <c r="O12" s="9">
        <f t="shared" si="7"/>
        <v>62753.758000000016</v>
      </c>
      <c r="P12" s="9">
        <f t="shared" si="7"/>
        <v>62941.290000000008</v>
      </c>
      <c r="Q12" s="9">
        <f t="shared" si="7"/>
        <v>63107.144</v>
      </c>
    </row>
    <row r="13" spans="2:17" s="1" customFormat="1" ht="14.55" outlineLevel="1" x14ac:dyDescent="0.35">
      <c r="C13" s="81" t="s">
        <v>820</v>
      </c>
      <c r="D13" s="16"/>
      <c r="E13" s="16"/>
      <c r="F13" s="16"/>
      <c r="G13" s="17">
        <f>SUM(G14:G17)</f>
        <v>81258.366999999998</v>
      </c>
      <c r="H13" s="17">
        <f t="shared" ref="H13:O13" si="8">SUM(H14:H17)</f>
        <v>81343.141000000003</v>
      </c>
      <c r="I13" s="17">
        <f t="shared" si="8"/>
        <v>81553.796000000002</v>
      </c>
      <c r="J13" s="17">
        <f t="shared" si="8"/>
        <v>81739.608999999997</v>
      </c>
      <c r="K13" s="17">
        <f t="shared" si="8"/>
        <v>81936.373000000007</v>
      </c>
      <c r="L13" s="17">
        <f t="shared" si="8"/>
        <v>82204.251000000004</v>
      </c>
      <c r="M13" s="17">
        <f t="shared" si="8"/>
        <v>82515.432000000001</v>
      </c>
      <c r="N13" s="17">
        <f t="shared" si="8"/>
        <v>82800.126000000004</v>
      </c>
      <c r="O13" s="17">
        <f t="shared" si="8"/>
        <v>83110.490999999995</v>
      </c>
      <c r="P13" s="17">
        <f t="shared" ref="P13:Q13" si="9">SUM(P14:P17)</f>
        <v>83370.911999999997</v>
      </c>
      <c r="Q13" s="17">
        <f t="shared" si="9"/>
        <v>83542.112000000008</v>
      </c>
    </row>
    <row r="14" spans="2:17" s="1" customFormat="1" ht="14.55" outlineLevel="1" x14ac:dyDescent="0.35">
      <c r="C14" s="1" t="s">
        <v>123</v>
      </c>
      <c r="G14" s="9">
        <f t="shared" ref="G14:Q17" si="10">IFERROR(VLOOKUP($C$13&amp;$C14,Population,G$1,FALSE),0)</f>
        <v>15988.582</v>
      </c>
      <c r="H14" s="9">
        <f t="shared" si="10"/>
        <v>15938.321000000002</v>
      </c>
      <c r="I14" s="9">
        <f t="shared" si="10"/>
        <v>15960.132999999998</v>
      </c>
      <c r="J14" s="9">
        <f t="shared" si="10"/>
        <v>15976.929999999998</v>
      </c>
      <c r="K14" s="9">
        <f t="shared" si="10"/>
        <v>16041.645999999999</v>
      </c>
      <c r="L14" s="9">
        <f t="shared" si="10"/>
        <v>16159.173999999999</v>
      </c>
      <c r="M14" s="9">
        <f t="shared" si="10"/>
        <v>16256.216999999997</v>
      </c>
      <c r="N14" s="9">
        <f t="shared" si="10"/>
        <v>16300.714999999998</v>
      </c>
      <c r="O14" s="9">
        <f t="shared" si="10"/>
        <v>16379.893999999997</v>
      </c>
      <c r="P14" s="9">
        <f t="shared" si="10"/>
        <v>16451.804</v>
      </c>
      <c r="Q14" s="9">
        <f t="shared" si="10"/>
        <v>16513.162</v>
      </c>
    </row>
    <row r="15" spans="2:17" s="1" customFormat="1" ht="14.55" outlineLevel="1" x14ac:dyDescent="0.35">
      <c r="C15" s="1" t="s">
        <v>124</v>
      </c>
      <c r="G15" s="9">
        <f t="shared" si="10"/>
        <v>16446.194000000003</v>
      </c>
      <c r="H15" s="9">
        <f t="shared" si="10"/>
        <v>16484.685000000001</v>
      </c>
      <c r="I15" s="9">
        <f t="shared" si="10"/>
        <v>16460.752</v>
      </c>
      <c r="J15" s="9">
        <f t="shared" si="10"/>
        <v>16524.161</v>
      </c>
      <c r="K15" s="9">
        <f t="shared" si="10"/>
        <v>16542.012000000002</v>
      </c>
      <c r="L15" s="9">
        <f t="shared" si="10"/>
        <v>16588.5</v>
      </c>
      <c r="M15" s="9">
        <f t="shared" si="10"/>
        <v>16622.512000000002</v>
      </c>
      <c r="N15" s="9">
        <f t="shared" si="10"/>
        <v>16669.231</v>
      </c>
      <c r="O15" s="9">
        <f t="shared" si="10"/>
        <v>16715.823</v>
      </c>
      <c r="P15" s="9">
        <f t="shared" si="10"/>
        <v>16745.291999999998</v>
      </c>
      <c r="Q15" s="9">
        <f t="shared" si="10"/>
        <v>16779.397999999997</v>
      </c>
    </row>
    <row r="16" spans="2:17" s="1" customFormat="1" ht="14.55" outlineLevel="1" x14ac:dyDescent="0.35">
      <c r="C16" s="1" t="s">
        <v>35</v>
      </c>
      <c r="G16" s="9">
        <f t="shared" si="10"/>
        <v>24231.019</v>
      </c>
      <c r="H16" s="9">
        <f t="shared" si="10"/>
        <v>24271.931000000004</v>
      </c>
      <c r="I16" s="9">
        <f t="shared" si="10"/>
        <v>24317.844000000005</v>
      </c>
      <c r="J16" s="9">
        <f t="shared" si="10"/>
        <v>24406.914000000001</v>
      </c>
      <c r="K16" s="9">
        <f t="shared" si="10"/>
        <v>24428.362000000001</v>
      </c>
      <c r="L16" s="9">
        <f t="shared" si="10"/>
        <v>24457.705000000002</v>
      </c>
      <c r="M16" s="9">
        <f t="shared" si="10"/>
        <v>24528.360000000008</v>
      </c>
      <c r="N16" s="9">
        <f t="shared" si="10"/>
        <v>24642.273000000008</v>
      </c>
      <c r="O16" s="9">
        <f t="shared" si="10"/>
        <v>24680.759000000002</v>
      </c>
      <c r="P16" s="9">
        <f t="shared" si="10"/>
        <v>24713.714000000004</v>
      </c>
      <c r="Q16" s="9">
        <f t="shared" si="10"/>
        <v>24738.900000000005</v>
      </c>
    </row>
    <row r="17" spans="3:17" s="1" customFormat="1" ht="14.55" outlineLevel="1" x14ac:dyDescent="0.35">
      <c r="C17" s="1" t="s">
        <v>36</v>
      </c>
      <c r="G17" s="9">
        <f t="shared" si="10"/>
        <v>24592.572</v>
      </c>
      <c r="H17" s="9">
        <f t="shared" si="10"/>
        <v>24648.203999999998</v>
      </c>
      <c r="I17" s="9">
        <f t="shared" si="10"/>
        <v>24815.066999999999</v>
      </c>
      <c r="J17" s="9">
        <f t="shared" si="10"/>
        <v>24831.603999999999</v>
      </c>
      <c r="K17" s="9">
        <f t="shared" si="10"/>
        <v>24924.352999999999</v>
      </c>
      <c r="L17" s="9">
        <f t="shared" si="10"/>
        <v>24998.871999999999</v>
      </c>
      <c r="M17" s="9">
        <f t="shared" si="10"/>
        <v>25108.342999999997</v>
      </c>
      <c r="N17" s="9">
        <f t="shared" si="10"/>
        <v>25187.907000000003</v>
      </c>
      <c r="O17" s="9">
        <f t="shared" si="10"/>
        <v>25334.015000000003</v>
      </c>
      <c r="P17" s="9">
        <f t="shared" si="10"/>
        <v>25460.102000000003</v>
      </c>
      <c r="Q17" s="9">
        <f t="shared" si="10"/>
        <v>25510.651999999998</v>
      </c>
    </row>
    <row r="18" spans="3:17" s="1" customFormat="1" ht="14.55" outlineLevel="1" x14ac:dyDescent="0.35">
      <c r="C18" s="81" t="s">
        <v>522</v>
      </c>
      <c r="D18" s="16"/>
      <c r="E18" s="16"/>
      <c r="F18" s="16"/>
      <c r="G18" s="17">
        <f>SUM(G19:G22)</f>
        <v>148102.93299999999</v>
      </c>
      <c r="H18" s="17">
        <f t="shared" ref="H18:O18" si="11">SUM(H19:H22)</f>
        <v>148956.72500000003</v>
      </c>
      <c r="I18" s="17">
        <f t="shared" si="11"/>
        <v>149862.57200000001</v>
      </c>
      <c r="J18" s="17">
        <f t="shared" si="11"/>
        <v>150783.64300000001</v>
      </c>
      <c r="K18" s="17">
        <f t="shared" si="11"/>
        <v>151252.05299999999</v>
      </c>
      <c r="L18" s="17">
        <f t="shared" si="11"/>
        <v>151792.36300000001</v>
      </c>
      <c r="M18" s="17">
        <f t="shared" si="11"/>
        <v>152300.37300000002</v>
      </c>
      <c r="N18" s="17">
        <f t="shared" si="11"/>
        <v>152755.71600000001</v>
      </c>
      <c r="O18" s="17">
        <f t="shared" si="11"/>
        <v>153320.23500000002</v>
      </c>
      <c r="P18" s="17">
        <f t="shared" ref="P18:Q18" si="12">SUM(P19:P22)</f>
        <v>153978.83900000001</v>
      </c>
      <c r="Q18" s="17">
        <f t="shared" si="12"/>
        <v>154599.29399999999</v>
      </c>
    </row>
    <row r="19" spans="3:17" s="1" customFormat="1" ht="14.55" outlineLevel="1" x14ac:dyDescent="0.35">
      <c r="C19" s="1" t="s">
        <v>123</v>
      </c>
      <c r="G19" s="9">
        <f t="shared" ref="G19:Q22" si="13">IFERROR(VLOOKUP($C$18&amp;$C19,Population,G$1,FALSE),0)</f>
        <v>40313.073999999993</v>
      </c>
      <c r="H19" s="9">
        <f t="shared" si="13"/>
        <v>40625.237000000008</v>
      </c>
      <c r="I19" s="9">
        <f t="shared" si="13"/>
        <v>40987.686000000002</v>
      </c>
      <c r="J19" s="9">
        <f t="shared" si="13"/>
        <v>41200.314999999995</v>
      </c>
      <c r="K19" s="9">
        <f t="shared" si="13"/>
        <v>41271.415000000001</v>
      </c>
      <c r="L19" s="9">
        <f t="shared" si="13"/>
        <v>41328.440999999999</v>
      </c>
      <c r="M19" s="9">
        <f t="shared" si="13"/>
        <v>41348.235000000008</v>
      </c>
      <c r="N19" s="9">
        <f t="shared" si="13"/>
        <v>41450.282999999989</v>
      </c>
      <c r="O19" s="9">
        <f t="shared" si="13"/>
        <v>41748.149000000005</v>
      </c>
      <c r="P19" s="9">
        <f t="shared" si="13"/>
        <v>42051.69400000001</v>
      </c>
      <c r="Q19" s="9">
        <f t="shared" si="13"/>
        <v>42361.67</v>
      </c>
    </row>
    <row r="20" spans="3:17" s="1" customFormat="1" ht="14.55" outlineLevel="1" x14ac:dyDescent="0.35">
      <c r="C20" s="1" t="s">
        <v>124</v>
      </c>
      <c r="G20" s="9">
        <f t="shared" si="13"/>
        <v>36020.519</v>
      </c>
      <c r="H20" s="9">
        <f t="shared" si="13"/>
        <v>36168.140000000007</v>
      </c>
      <c r="I20" s="9">
        <f t="shared" si="13"/>
        <v>36194.705000000002</v>
      </c>
      <c r="J20" s="9">
        <f t="shared" si="13"/>
        <v>36363.663</v>
      </c>
      <c r="K20" s="9">
        <f t="shared" si="13"/>
        <v>36304.432999999997</v>
      </c>
      <c r="L20" s="9">
        <f t="shared" si="13"/>
        <v>36156.445999999996</v>
      </c>
      <c r="M20" s="9">
        <f t="shared" si="13"/>
        <v>36163.184000000001</v>
      </c>
      <c r="N20" s="9">
        <f t="shared" si="13"/>
        <v>36137.774999999994</v>
      </c>
      <c r="O20" s="9">
        <f t="shared" si="13"/>
        <v>36263.665000000001</v>
      </c>
      <c r="P20" s="9">
        <f t="shared" si="13"/>
        <v>36497.958999999995</v>
      </c>
      <c r="Q20" s="9">
        <f t="shared" si="13"/>
        <v>36678.227999999996</v>
      </c>
    </row>
    <row r="21" spans="3:17" s="1" customFormat="1" ht="14.55" outlineLevel="1" x14ac:dyDescent="0.35">
      <c r="C21" s="1" t="s">
        <v>35</v>
      </c>
      <c r="G21" s="9">
        <f t="shared" si="13"/>
        <v>36334.300999999999</v>
      </c>
      <c r="H21" s="9">
        <f t="shared" si="13"/>
        <v>36557.818000000014</v>
      </c>
      <c r="I21" s="9">
        <f t="shared" si="13"/>
        <v>36745.653000000006</v>
      </c>
      <c r="J21" s="9">
        <f t="shared" si="13"/>
        <v>36975.388000000006</v>
      </c>
      <c r="K21" s="9">
        <f t="shared" si="13"/>
        <v>37152.925999999992</v>
      </c>
      <c r="L21" s="9">
        <f t="shared" si="13"/>
        <v>37480.178999999996</v>
      </c>
      <c r="M21" s="9">
        <f t="shared" si="13"/>
        <v>37754.337</v>
      </c>
      <c r="N21" s="9">
        <f t="shared" si="13"/>
        <v>37869.483</v>
      </c>
      <c r="O21" s="9">
        <f t="shared" si="13"/>
        <v>37888.678</v>
      </c>
      <c r="P21" s="9">
        <f t="shared" si="13"/>
        <v>37947.997999999992</v>
      </c>
      <c r="Q21" s="9">
        <f t="shared" si="13"/>
        <v>37962.904000000002</v>
      </c>
    </row>
    <row r="22" spans="3:17" s="1" customFormat="1" ht="14.55" outlineLevel="1" x14ac:dyDescent="0.35">
      <c r="C22" s="1" t="s">
        <v>36</v>
      </c>
      <c r="G22" s="9">
        <f t="shared" si="13"/>
        <v>35435.038999999997</v>
      </c>
      <c r="H22" s="9">
        <f t="shared" si="13"/>
        <v>35605.53</v>
      </c>
      <c r="I22" s="9">
        <f t="shared" si="13"/>
        <v>35934.527999999998</v>
      </c>
      <c r="J22" s="9">
        <f t="shared" si="13"/>
        <v>36244.276999999995</v>
      </c>
      <c r="K22" s="9">
        <f t="shared" si="13"/>
        <v>36523.279000000002</v>
      </c>
      <c r="L22" s="9">
        <f t="shared" si="13"/>
        <v>36827.297000000006</v>
      </c>
      <c r="M22" s="9">
        <f t="shared" si="13"/>
        <v>37034.616999999998</v>
      </c>
      <c r="N22" s="9">
        <f t="shared" si="13"/>
        <v>37298.175000000003</v>
      </c>
      <c r="O22" s="9">
        <f t="shared" si="13"/>
        <v>37419.743000000009</v>
      </c>
      <c r="P22" s="9">
        <f t="shared" si="13"/>
        <v>37481.188000000002</v>
      </c>
      <c r="Q22" s="9">
        <f t="shared" si="13"/>
        <v>37596.491999999998</v>
      </c>
    </row>
    <row r="23" spans="3:17" s="1" customFormat="1" ht="14.55" outlineLevel="1" x14ac:dyDescent="0.35">
      <c r="C23" s="81"/>
      <c r="D23" s="16"/>
      <c r="E23" s="16"/>
      <c r="F23" s="16"/>
      <c r="G23" s="17">
        <f>SUM(G24:G27)</f>
        <v>0</v>
      </c>
      <c r="H23" s="17">
        <f t="shared" ref="H23:O23" si="14">SUM(H24:H27)</f>
        <v>0</v>
      </c>
      <c r="I23" s="17">
        <f t="shared" si="14"/>
        <v>0</v>
      </c>
      <c r="J23" s="17">
        <f t="shared" si="14"/>
        <v>0</v>
      </c>
      <c r="K23" s="17">
        <f t="shared" si="14"/>
        <v>0</v>
      </c>
      <c r="L23" s="17">
        <f t="shared" si="14"/>
        <v>0</v>
      </c>
      <c r="M23" s="17">
        <f t="shared" si="14"/>
        <v>0</v>
      </c>
      <c r="N23" s="17">
        <f t="shared" si="14"/>
        <v>0</v>
      </c>
      <c r="O23" s="17">
        <f t="shared" si="14"/>
        <v>0</v>
      </c>
      <c r="P23" s="17">
        <f t="shared" ref="P23:Q23" si="15">SUM(P24:P27)</f>
        <v>0</v>
      </c>
      <c r="Q23" s="17">
        <f t="shared" si="15"/>
        <v>0</v>
      </c>
    </row>
    <row r="24" spans="3:17" s="1" customFormat="1" ht="14.55" outlineLevel="1" x14ac:dyDescent="0.35">
      <c r="C24" s="1" t="s">
        <v>123</v>
      </c>
      <c r="G24" s="9">
        <f t="shared" ref="G24:Q27" si="16">IFERROR(VLOOKUP($C$23&amp;$C24,Population,G$1,FALSE),0)</f>
        <v>0</v>
      </c>
      <c r="H24" s="9">
        <f t="shared" si="16"/>
        <v>0</v>
      </c>
      <c r="I24" s="9">
        <f t="shared" si="16"/>
        <v>0</v>
      </c>
      <c r="J24" s="9">
        <f t="shared" si="16"/>
        <v>0</v>
      </c>
      <c r="K24" s="9">
        <f t="shared" si="16"/>
        <v>0</v>
      </c>
      <c r="L24" s="9">
        <f t="shared" si="16"/>
        <v>0</v>
      </c>
      <c r="M24" s="9">
        <f t="shared" si="16"/>
        <v>0</v>
      </c>
      <c r="N24" s="9">
        <f t="shared" si="16"/>
        <v>0</v>
      </c>
      <c r="O24" s="9">
        <f t="shared" si="16"/>
        <v>0</v>
      </c>
      <c r="P24" s="9">
        <f t="shared" si="16"/>
        <v>0</v>
      </c>
      <c r="Q24" s="9">
        <f t="shared" si="16"/>
        <v>0</v>
      </c>
    </row>
    <row r="25" spans="3:17" s="1" customFormat="1" ht="14.55" outlineLevel="1" x14ac:dyDescent="0.35">
      <c r="C25" s="1" t="s">
        <v>124</v>
      </c>
      <c r="G25" s="9">
        <f t="shared" si="16"/>
        <v>0</v>
      </c>
      <c r="H25" s="9">
        <f t="shared" si="16"/>
        <v>0</v>
      </c>
      <c r="I25" s="9">
        <f t="shared" si="16"/>
        <v>0</v>
      </c>
      <c r="J25" s="9">
        <f t="shared" si="16"/>
        <v>0</v>
      </c>
      <c r="K25" s="9">
        <f t="shared" si="16"/>
        <v>0</v>
      </c>
      <c r="L25" s="9">
        <f t="shared" si="16"/>
        <v>0</v>
      </c>
      <c r="M25" s="9">
        <f t="shared" si="16"/>
        <v>0</v>
      </c>
      <c r="N25" s="9">
        <f t="shared" si="16"/>
        <v>0</v>
      </c>
      <c r="O25" s="9">
        <f t="shared" si="16"/>
        <v>0</v>
      </c>
      <c r="P25" s="9">
        <f t="shared" si="16"/>
        <v>0</v>
      </c>
      <c r="Q25" s="9">
        <f t="shared" si="16"/>
        <v>0</v>
      </c>
    </row>
    <row r="26" spans="3:17" s="1" customFormat="1" ht="14.55" outlineLevel="1" x14ac:dyDescent="0.35">
      <c r="C26" s="1" t="s">
        <v>35</v>
      </c>
      <c r="G26" s="9">
        <f t="shared" si="16"/>
        <v>0</v>
      </c>
      <c r="H26" s="9">
        <f t="shared" si="16"/>
        <v>0</v>
      </c>
      <c r="I26" s="9">
        <f t="shared" si="16"/>
        <v>0</v>
      </c>
      <c r="J26" s="9">
        <f t="shared" si="16"/>
        <v>0</v>
      </c>
      <c r="K26" s="9">
        <f t="shared" si="16"/>
        <v>0</v>
      </c>
      <c r="L26" s="9">
        <f t="shared" si="16"/>
        <v>0</v>
      </c>
      <c r="M26" s="9">
        <f t="shared" si="16"/>
        <v>0</v>
      </c>
      <c r="N26" s="9">
        <f t="shared" si="16"/>
        <v>0</v>
      </c>
      <c r="O26" s="9">
        <f t="shared" si="16"/>
        <v>0</v>
      </c>
      <c r="P26" s="9">
        <f t="shared" si="16"/>
        <v>0</v>
      </c>
      <c r="Q26" s="9">
        <f t="shared" si="16"/>
        <v>0</v>
      </c>
    </row>
    <row r="27" spans="3:17" s="1" customFormat="1" outlineLevel="1" x14ac:dyDescent="0.3">
      <c r="C27" s="1" t="s">
        <v>36</v>
      </c>
      <c r="G27" s="9">
        <f t="shared" si="16"/>
        <v>0</v>
      </c>
      <c r="H27" s="9">
        <f t="shared" si="16"/>
        <v>0</v>
      </c>
      <c r="I27" s="9">
        <f t="shared" si="16"/>
        <v>0</v>
      </c>
      <c r="J27" s="9">
        <f t="shared" si="16"/>
        <v>0</v>
      </c>
      <c r="K27" s="9">
        <f t="shared" si="16"/>
        <v>0</v>
      </c>
      <c r="L27" s="9">
        <f t="shared" si="16"/>
        <v>0</v>
      </c>
      <c r="M27" s="9">
        <f t="shared" si="16"/>
        <v>0</v>
      </c>
      <c r="N27" s="9">
        <f t="shared" si="16"/>
        <v>0</v>
      </c>
      <c r="O27" s="9">
        <f t="shared" si="16"/>
        <v>0</v>
      </c>
      <c r="P27" s="9">
        <f t="shared" si="16"/>
        <v>0</v>
      </c>
      <c r="Q27" s="9">
        <f t="shared" si="16"/>
        <v>0</v>
      </c>
    </row>
    <row r="28" spans="3:17" s="1" customFormat="1" outlineLevel="1" x14ac:dyDescent="0.3">
      <c r="C28" s="81"/>
      <c r="D28" s="16"/>
      <c r="E28" s="16"/>
      <c r="F28" s="16"/>
      <c r="G28" s="17">
        <f>SUM(G29:G32)</f>
        <v>0</v>
      </c>
      <c r="H28" s="17">
        <f t="shared" ref="H28:O28" si="17">SUM(H29:H32)</f>
        <v>0</v>
      </c>
      <c r="I28" s="17">
        <f t="shared" si="17"/>
        <v>0</v>
      </c>
      <c r="J28" s="17">
        <f t="shared" si="17"/>
        <v>0</v>
      </c>
      <c r="K28" s="17">
        <f t="shared" si="17"/>
        <v>0</v>
      </c>
      <c r="L28" s="17">
        <f t="shared" si="17"/>
        <v>0</v>
      </c>
      <c r="M28" s="17">
        <f t="shared" si="17"/>
        <v>0</v>
      </c>
      <c r="N28" s="17">
        <f t="shared" si="17"/>
        <v>0</v>
      </c>
      <c r="O28" s="17">
        <f t="shared" si="17"/>
        <v>0</v>
      </c>
      <c r="P28" s="17">
        <f t="shared" ref="P28:Q28" si="18">SUM(P29:P32)</f>
        <v>0</v>
      </c>
      <c r="Q28" s="17">
        <f t="shared" si="18"/>
        <v>0</v>
      </c>
    </row>
    <row r="29" spans="3:17" s="1" customFormat="1" outlineLevel="1" x14ac:dyDescent="0.3">
      <c r="C29" s="1" t="s">
        <v>123</v>
      </c>
      <c r="G29" s="9">
        <f t="shared" ref="G29:Q32" si="19">IFERROR(VLOOKUP($C$28&amp;$C29,Population,G$1,FALSE),0)</f>
        <v>0</v>
      </c>
      <c r="H29" s="9">
        <f t="shared" si="19"/>
        <v>0</v>
      </c>
      <c r="I29" s="9">
        <f t="shared" si="19"/>
        <v>0</v>
      </c>
      <c r="J29" s="9">
        <f t="shared" si="19"/>
        <v>0</v>
      </c>
      <c r="K29" s="9">
        <f t="shared" si="19"/>
        <v>0</v>
      </c>
      <c r="L29" s="9">
        <f t="shared" si="19"/>
        <v>0</v>
      </c>
      <c r="M29" s="9">
        <f t="shared" si="19"/>
        <v>0</v>
      </c>
      <c r="N29" s="9">
        <f t="shared" si="19"/>
        <v>0</v>
      </c>
      <c r="O29" s="9">
        <f t="shared" si="19"/>
        <v>0</v>
      </c>
      <c r="P29" s="9">
        <f t="shared" si="19"/>
        <v>0</v>
      </c>
      <c r="Q29" s="9">
        <f t="shared" si="19"/>
        <v>0</v>
      </c>
    </row>
    <row r="30" spans="3:17" s="1" customFormat="1" outlineLevel="1" x14ac:dyDescent="0.3">
      <c r="C30" s="1" t="s">
        <v>124</v>
      </c>
      <c r="G30" s="9">
        <f t="shared" si="19"/>
        <v>0</v>
      </c>
      <c r="H30" s="9">
        <f t="shared" si="19"/>
        <v>0</v>
      </c>
      <c r="I30" s="9">
        <f t="shared" si="19"/>
        <v>0</v>
      </c>
      <c r="J30" s="9">
        <f t="shared" si="19"/>
        <v>0</v>
      </c>
      <c r="K30" s="9">
        <f t="shared" si="19"/>
        <v>0</v>
      </c>
      <c r="L30" s="9">
        <f t="shared" si="19"/>
        <v>0</v>
      </c>
      <c r="M30" s="9">
        <f t="shared" si="19"/>
        <v>0</v>
      </c>
      <c r="N30" s="9">
        <f t="shared" si="19"/>
        <v>0</v>
      </c>
      <c r="O30" s="9">
        <f t="shared" si="19"/>
        <v>0</v>
      </c>
      <c r="P30" s="9">
        <f t="shared" si="19"/>
        <v>0</v>
      </c>
      <c r="Q30" s="9">
        <f t="shared" si="19"/>
        <v>0</v>
      </c>
    </row>
    <row r="31" spans="3:17" s="1" customFormat="1" outlineLevel="1" x14ac:dyDescent="0.3">
      <c r="C31" s="1" t="s">
        <v>35</v>
      </c>
      <c r="G31" s="9">
        <f t="shared" si="19"/>
        <v>0</v>
      </c>
      <c r="H31" s="9">
        <f t="shared" si="19"/>
        <v>0</v>
      </c>
      <c r="I31" s="9">
        <f t="shared" si="19"/>
        <v>0</v>
      </c>
      <c r="J31" s="9">
        <f t="shared" si="19"/>
        <v>0</v>
      </c>
      <c r="K31" s="9">
        <f t="shared" si="19"/>
        <v>0</v>
      </c>
      <c r="L31" s="9">
        <f t="shared" si="19"/>
        <v>0</v>
      </c>
      <c r="M31" s="9">
        <f t="shared" si="19"/>
        <v>0</v>
      </c>
      <c r="N31" s="9">
        <f t="shared" si="19"/>
        <v>0</v>
      </c>
      <c r="O31" s="9">
        <f t="shared" si="19"/>
        <v>0</v>
      </c>
      <c r="P31" s="9">
        <f t="shared" si="19"/>
        <v>0</v>
      </c>
      <c r="Q31" s="9">
        <f t="shared" si="19"/>
        <v>0</v>
      </c>
    </row>
    <row r="32" spans="3:17" s="1" customFormat="1" outlineLevel="1" x14ac:dyDescent="0.3">
      <c r="C32" s="1" t="s">
        <v>36</v>
      </c>
      <c r="G32" s="9">
        <f t="shared" si="19"/>
        <v>0</v>
      </c>
      <c r="H32" s="9">
        <f t="shared" si="19"/>
        <v>0</v>
      </c>
      <c r="I32" s="9">
        <f t="shared" si="19"/>
        <v>0</v>
      </c>
      <c r="J32" s="9">
        <f t="shared" si="19"/>
        <v>0</v>
      </c>
      <c r="K32" s="9">
        <f t="shared" si="19"/>
        <v>0</v>
      </c>
      <c r="L32" s="9">
        <f t="shared" si="19"/>
        <v>0</v>
      </c>
      <c r="M32" s="9">
        <f t="shared" si="19"/>
        <v>0</v>
      </c>
      <c r="N32" s="9">
        <f t="shared" si="19"/>
        <v>0</v>
      </c>
      <c r="O32" s="9">
        <f t="shared" si="19"/>
        <v>0</v>
      </c>
      <c r="P32" s="9">
        <f t="shared" si="19"/>
        <v>0</v>
      </c>
      <c r="Q32" s="9">
        <f t="shared" si="19"/>
        <v>0</v>
      </c>
    </row>
    <row r="33" spans="3:17" s="1" customFormat="1" outlineLevel="1" x14ac:dyDescent="0.3">
      <c r="C33" s="81"/>
      <c r="D33" s="16"/>
      <c r="E33" s="16"/>
      <c r="F33" s="16"/>
      <c r="G33" s="17">
        <f>SUM(G34:G37)</f>
        <v>0</v>
      </c>
      <c r="H33" s="17">
        <f t="shared" ref="H33:O33" si="20">SUM(H34:H37)</f>
        <v>0</v>
      </c>
      <c r="I33" s="17">
        <f t="shared" si="20"/>
        <v>0</v>
      </c>
      <c r="J33" s="17">
        <f t="shared" si="20"/>
        <v>0</v>
      </c>
      <c r="K33" s="17">
        <f t="shared" si="20"/>
        <v>0</v>
      </c>
      <c r="L33" s="17">
        <f t="shared" si="20"/>
        <v>0</v>
      </c>
      <c r="M33" s="17">
        <f t="shared" si="20"/>
        <v>0</v>
      </c>
      <c r="N33" s="17">
        <f t="shared" si="20"/>
        <v>0</v>
      </c>
      <c r="O33" s="17">
        <f t="shared" si="20"/>
        <v>0</v>
      </c>
      <c r="P33" s="17">
        <f t="shared" ref="P33:Q33" si="21">SUM(P34:P37)</f>
        <v>0</v>
      </c>
      <c r="Q33" s="17">
        <f t="shared" si="21"/>
        <v>0</v>
      </c>
    </row>
    <row r="34" spans="3:17" s="1" customFormat="1" outlineLevel="1" x14ac:dyDescent="0.3">
      <c r="C34" s="1" t="s">
        <v>123</v>
      </c>
      <c r="G34" s="9">
        <f t="shared" ref="G34:Q37" si="22">IFERROR(VLOOKUP($C$33&amp;$C34,Population,G$1,FALSE),0)</f>
        <v>0</v>
      </c>
      <c r="H34" s="9">
        <f t="shared" si="22"/>
        <v>0</v>
      </c>
      <c r="I34" s="9">
        <f t="shared" si="22"/>
        <v>0</v>
      </c>
      <c r="J34" s="9">
        <f t="shared" si="22"/>
        <v>0</v>
      </c>
      <c r="K34" s="9">
        <f t="shared" si="22"/>
        <v>0</v>
      </c>
      <c r="L34" s="9">
        <f t="shared" si="22"/>
        <v>0</v>
      </c>
      <c r="M34" s="9">
        <f t="shared" si="22"/>
        <v>0</v>
      </c>
      <c r="N34" s="9">
        <f t="shared" si="22"/>
        <v>0</v>
      </c>
      <c r="O34" s="9">
        <f t="shared" si="22"/>
        <v>0</v>
      </c>
      <c r="P34" s="9">
        <f t="shared" si="22"/>
        <v>0</v>
      </c>
      <c r="Q34" s="9">
        <f t="shared" si="22"/>
        <v>0</v>
      </c>
    </row>
    <row r="35" spans="3:17" s="1" customFormat="1" outlineLevel="1" x14ac:dyDescent="0.3">
      <c r="C35" s="1" t="s">
        <v>124</v>
      </c>
      <c r="G35" s="9">
        <f t="shared" si="22"/>
        <v>0</v>
      </c>
      <c r="H35" s="9">
        <f t="shared" si="22"/>
        <v>0</v>
      </c>
      <c r="I35" s="9">
        <f t="shared" si="22"/>
        <v>0</v>
      </c>
      <c r="J35" s="9">
        <f t="shared" si="22"/>
        <v>0</v>
      </c>
      <c r="K35" s="9">
        <f t="shared" si="22"/>
        <v>0</v>
      </c>
      <c r="L35" s="9">
        <f t="shared" si="22"/>
        <v>0</v>
      </c>
      <c r="M35" s="9">
        <f t="shared" si="22"/>
        <v>0</v>
      </c>
      <c r="N35" s="9">
        <f t="shared" si="22"/>
        <v>0</v>
      </c>
      <c r="O35" s="9">
        <f t="shared" si="22"/>
        <v>0</v>
      </c>
      <c r="P35" s="9">
        <f t="shared" si="22"/>
        <v>0</v>
      </c>
      <c r="Q35" s="9">
        <f t="shared" si="22"/>
        <v>0</v>
      </c>
    </row>
    <row r="36" spans="3:17" s="1" customFormat="1" outlineLevel="1" x14ac:dyDescent="0.3">
      <c r="C36" s="1" t="s">
        <v>35</v>
      </c>
      <c r="G36" s="9">
        <f t="shared" si="22"/>
        <v>0</v>
      </c>
      <c r="H36" s="9">
        <f t="shared" si="22"/>
        <v>0</v>
      </c>
      <c r="I36" s="9">
        <f t="shared" si="22"/>
        <v>0</v>
      </c>
      <c r="J36" s="9">
        <f t="shared" si="22"/>
        <v>0</v>
      </c>
      <c r="K36" s="9">
        <f t="shared" si="22"/>
        <v>0</v>
      </c>
      <c r="L36" s="9">
        <f t="shared" si="22"/>
        <v>0</v>
      </c>
      <c r="M36" s="9">
        <f t="shared" si="22"/>
        <v>0</v>
      </c>
      <c r="N36" s="9">
        <f t="shared" si="22"/>
        <v>0</v>
      </c>
      <c r="O36" s="9">
        <f t="shared" si="22"/>
        <v>0</v>
      </c>
      <c r="P36" s="9">
        <f t="shared" si="22"/>
        <v>0</v>
      </c>
      <c r="Q36" s="9">
        <f t="shared" si="22"/>
        <v>0</v>
      </c>
    </row>
    <row r="37" spans="3:17" s="1" customFormat="1" outlineLevel="1" x14ac:dyDescent="0.3">
      <c r="C37" s="1" t="s">
        <v>36</v>
      </c>
      <c r="G37" s="9">
        <f t="shared" si="22"/>
        <v>0</v>
      </c>
      <c r="H37" s="9">
        <f t="shared" si="22"/>
        <v>0</v>
      </c>
      <c r="I37" s="9">
        <f t="shared" si="22"/>
        <v>0</v>
      </c>
      <c r="J37" s="9">
        <f t="shared" si="22"/>
        <v>0</v>
      </c>
      <c r="K37" s="9">
        <f t="shared" si="22"/>
        <v>0</v>
      </c>
      <c r="L37" s="9">
        <f t="shared" si="22"/>
        <v>0</v>
      </c>
      <c r="M37" s="9">
        <f t="shared" si="22"/>
        <v>0</v>
      </c>
      <c r="N37" s="9">
        <f t="shared" si="22"/>
        <v>0</v>
      </c>
      <c r="O37" s="9">
        <f t="shared" si="22"/>
        <v>0</v>
      </c>
      <c r="P37" s="9">
        <f t="shared" si="22"/>
        <v>0</v>
      </c>
      <c r="Q37" s="9">
        <f t="shared" si="22"/>
        <v>0</v>
      </c>
    </row>
    <row r="38" spans="3:17" s="1" customFormat="1" x14ac:dyDescent="0.3">
      <c r="G38" s="9"/>
      <c r="H38" s="9"/>
      <c r="I38" s="9"/>
      <c r="J38" s="9"/>
      <c r="K38" s="9"/>
      <c r="L38" s="9"/>
      <c r="M38" s="9"/>
      <c r="N38" s="9"/>
      <c r="O38" s="9"/>
      <c r="P38" s="9"/>
      <c r="Q38" s="9"/>
    </row>
    <row r="39" spans="3:17" x14ac:dyDescent="0.3">
      <c r="C39" s="5" t="s">
        <v>265</v>
      </c>
      <c r="D39" s="5"/>
      <c r="E39" s="5"/>
      <c r="F39" s="5"/>
      <c r="G39" s="11"/>
      <c r="H39" s="11"/>
      <c r="I39" s="11"/>
      <c r="J39" s="11"/>
      <c r="K39" s="11"/>
      <c r="L39" s="11"/>
      <c r="M39" s="11"/>
      <c r="N39" s="11"/>
      <c r="O39" s="11"/>
      <c r="P39" s="11"/>
      <c r="Q39" s="11"/>
    </row>
    <row r="40" spans="3:17" s="1" customFormat="1" outlineLevel="1" x14ac:dyDescent="0.3">
      <c r="C40" s="15" t="str">
        <f>IF(C13="","",C13)</f>
        <v>Ashfield</v>
      </c>
      <c r="D40" s="16"/>
      <c r="E40" s="16"/>
      <c r="F40" s="16"/>
      <c r="G40" s="17"/>
      <c r="H40" s="17"/>
      <c r="I40" s="17"/>
      <c r="J40" s="17"/>
      <c r="K40" s="17"/>
      <c r="L40" s="17"/>
      <c r="M40" s="17"/>
      <c r="N40" s="17"/>
      <c r="O40" s="17"/>
      <c r="P40" s="17"/>
      <c r="Q40" s="17"/>
    </row>
    <row r="41" spans="3:17" s="1" customFormat="1" outlineLevel="1" x14ac:dyDescent="0.3">
      <c r="C41" s="1" t="s">
        <v>6</v>
      </c>
      <c r="G41" s="63">
        <f>IFERROR(VLOOKUP(C40,PsyMaptic,3,FALSE),0)</f>
        <v>0</v>
      </c>
      <c r="H41" s="63">
        <f>G41</f>
        <v>0</v>
      </c>
      <c r="I41" s="21">
        <f t="shared" ref="I41:O41" si="23">H41</f>
        <v>0</v>
      </c>
      <c r="J41" s="21">
        <f t="shared" si="23"/>
        <v>0</v>
      </c>
      <c r="K41" s="21">
        <f t="shared" si="23"/>
        <v>0</v>
      </c>
      <c r="L41" s="21">
        <f t="shared" si="23"/>
        <v>0</v>
      </c>
      <c r="M41" s="21">
        <f t="shared" si="23"/>
        <v>0</v>
      </c>
      <c r="N41" s="21">
        <f t="shared" si="23"/>
        <v>0</v>
      </c>
      <c r="O41" s="21">
        <f t="shared" si="23"/>
        <v>0</v>
      </c>
      <c r="P41" s="21">
        <f t="shared" ref="P41:P44" si="24">O41</f>
        <v>0</v>
      </c>
      <c r="Q41" s="21">
        <f t="shared" ref="Q41:Q44" si="25">P41</f>
        <v>0</v>
      </c>
    </row>
    <row r="42" spans="3:17" s="1" customFormat="1" outlineLevel="1" x14ac:dyDescent="0.3">
      <c r="C42" s="1" t="s">
        <v>5</v>
      </c>
      <c r="G42" s="63">
        <f>IFERROR(VLOOKUP(C40,PsyMaptic,4,FALSE),0)</f>
        <v>0</v>
      </c>
      <c r="H42" s="63">
        <f t="shared" ref="H42:O44" si="26">G42</f>
        <v>0</v>
      </c>
      <c r="I42" s="21">
        <f t="shared" si="26"/>
        <v>0</v>
      </c>
      <c r="J42" s="21">
        <f t="shared" si="26"/>
        <v>0</v>
      </c>
      <c r="K42" s="21">
        <f t="shared" si="26"/>
        <v>0</v>
      </c>
      <c r="L42" s="21">
        <f t="shared" si="26"/>
        <v>0</v>
      </c>
      <c r="M42" s="21">
        <f t="shared" si="26"/>
        <v>0</v>
      </c>
      <c r="N42" s="21">
        <f t="shared" si="26"/>
        <v>0</v>
      </c>
      <c r="O42" s="21">
        <f t="shared" si="26"/>
        <v>0</v>
      </c>
      <c r="P42" s="21">
        <f t="shared" si="24"/>
        <v>0</v>
      </c>
      <c r="Q42" s="21">
        <f t="shared" si="25"/>
        <v>0</v>
      </c>
    </row>
    <row r="43" spans="3:17" s="1" customFormat="1" outlineLevel="1" x14ac:dyDescent="0.3">
      <c r="C43" s="1" t="s">
        <v>35</v>
      </c>
      <c r="G43" s="63">
        <f>IFERROR(VLOOKUP(C40,PsyMaptic,5,FALSE),0)</f>
        <v>0</v>
      </c>
      <c r="H43" s="63">
        <f t="shared" si="26"/>
        <v>0</v>
      </c>
      <c r="I43" s="21">
        <f t="shared" si="26"/>
        <v>0</v>
      </c>
      <c r="J43" s="21">
        <f t="shared" si="26"/>
        <v>0</v>
      </c>
      <c r="K43" s="21">
        <f t="shared" si="26"/>
        <v>0</v>
      </c>
      <c r="L43" s="21">
        <f t="shared" si="26"/>
        <v>0</v>
      </c>
      <c r="M43" s="21">
        <f t="shared" si="26"/>
        <v>0</v>
      </c>
      <c r="N43" s="21">
        <f t="shared" si="26"/>
        <v>0</v>
      </c>
      <c r="O43" s="21">
        <f t="shared" si="26"/>
        <v>0</v>
      </c>
      <c r="P43" s="21">
        <f t="shared" si="24"/>
        <v>0</v>
      </c>
      <c r="Q43" s="21">
        <f t="shared" si="25"/>
        <v>0</v>
      </c>
    </row>
    <row r="44" spans="3:17" s="1" customFormat="1" outlineLevel="1" x14ac:dyDescent="0.3">
      <c r="C44" s="1" t="s">
        <v>36</v>
      </c>
      <c r="G44" s="63">
        <f>IFERROR(VLOOKUP(C40,PsyMaptic,6,FALSE),0)</f>
        <v>0</v>
      </c>
      <c r="H44" s="63">
        <f t="shared" si="26"/>
        <v>0</v>
      </c>
      <c r="I44" s="21">
        <f t="shared" si="26"/>
        <v>0</v>
      </c>
      <c r="J44" s="21">
        <f t="shared" si="26"/>
        <v>0</v>
      </c>
      <c r="K44" s="21">
        <f t="shared" si="26"/>
        <v>0</v>
      </c>
      <c r="L44" s="21">
        <f t="shared" si="26"/>
        <v>0</v>
      </c>
      <c r="M44" s="21">
        <f t="shared" si="26"/>
        <v>0</v>
      </c>
      <c r="N44" s="21">
        <f t="shared" si="26"/>
        <v>0</v>
      </c>
      <c r="O44" s="21">
        <f t="shared" si="26"/>
        <v>0</v>
      </c>
      <c r="P44" s="21">
        <f t="shared" si="24"/>
        <v>0</v>
      </c>
      <c r="Q44" s="21">
        <f t="shared" si="25"/>
        <v>0</v>
      </c>
    </row>
    <row r="45" spans="3:17" s="1" customFormat="1" outlineLevel="1" x14ac:dyDescent="0.3">
      <c r="C45" s="15" t="str">
        <f>IF(C18="","",C18)</f>
        <v>Portsmouth</v>
      </c>
      <c r="D45" s="16"/>
      <c r="E45" s="16"/>
      <c r="F45" s="16"/>
      <c r="G45" s="17"/>
      <c r="H45" s="17"/>
      <c r="I45" s="17"/>
      <c r="J45" s="17"/>
      <c r="K45" s="17"/>
      <c r="L45" s="17"/>
      <c r="M45" s="17"/>
      <c r="N45" s="17"/>
      <c r="O45" s="17"/>
      <c r="P45" s="17"/>
      <c r="Q45" s="17"/>
    </row>
    <row r="46" spans="3:17" s="1" customFormat="1" outlineLevel="1" x14ac:dyDescent="0.3">
      <c r="C46" s="1" t="s">
        <v>6</v>
      </c>
      <c r="G46" s="63">
        <f>IFERROR(VLOOKUP(C45,PsyMaptic,3,FALSE),0)</f>
        <v>27.598840795097495</v>
      </c>
      <c r="H46" s="63">
        <f>G46</f>
        <v>27.598840795097495</v>
      </c>
      <c r="I46" s="21">
        <f t="shared" ref="I46:O46" si="27">H46</f>
        <v>27.598840795097495</v>
      </c>
      <c r="J46" s="21">
        <f t="shared" si="27"/>
        <v>27.598840795097495</v>
      </c>
      <c r="K46" s="21">
        <f t="shared" si="27"/>
        <v>27.598840795097495</v>
      </c>
      <c r="L46" s="21">
        <f t="shared" si="27"/>
        <v>27.598840795097495</v>
      </c>
      <c r="M46" s="21">
        <f t="shared" si="27"/>
        <v>27.598840795097495</v>
      </c>
      <c r="N46" s="21">
        <f t="shared" si="27"/>
        <v>27.598840795097495</v>
      </c>
      <c r="O46" s="21">
        <f t="shared" si="27"/>
        <v>27.598840795097495</v>
      </c>
      <c r="P46" s="21">
        <f t="shared" ref="P46:P49" si="28">O46</f>
        <v>27.598840795097495</v>
      </c>
      <c r="Q46" s="21">
        <f t="shared" ref="Q46:Q49" si="29">P46</f>
        <v>27.598840795097495</v>
      </c>
    </row>
    <row r="47" spans="3:17" s="1" customFormat="1" outlineLevel="1" x14ac:dyDescent="0.3">
      <c r="C47" s="1" t="s">
        <v>5</v>
      </c>
      <c r="G47" s="63">
        <f>IFERROR(VLOOKUP(C45,PsyMaptic,4,FALSE),0)</f>
        <v>13.456658026786441</v>
      </c>
      <c r="H47" s="63">
        <f t="shared" ref="H47:O49" si="30">G47</f>
        <v>13.456658026786441</v>
      </c>
      <c r="I47" s="21">
        <f t="shared" si="30"/>
        <v>13.456658026786441</v>
      </c>
      <c r="J47" s="21">
        <f t="shared" si="30"/>
        <v>13.456658026786441</v>
      </c>
      <c r="K47" s="21">
        <f t="shared" si="30"/>
        <v>13.456658026786441</v>
      </c>
      <c r="L47" s="21">
        <f t="shared" si="30"/>
        <v>13.456658026786441</v>
      </c>
      <c r="M47" s="21">
        <f t="shared" si="30"/>
        <v>13.456658026786441</v>
      </c>
      <c r="N47" s="21">
        <f t="shared" si="30"/>
        <v>13.456658026786441</v>
      </c>
      <c r="O47" s="21">
        <f t="shared" si="30"/>
        <v>13.456658026786441</v>
      </c>
      <c r="P47" s="21">
        <f t="shared" si="28"/>
        <v>13.456658026786441</v>
      </c>
      <c r="Q47" s="21">
        <f t="shared" si="29"/>
        <v>13.456658026786441</v>
      </c>
    </row>
    <row r="48" spans="3:17" s="1" customFormat="1" outlineLevel="1" x14ac:dyDescent="0.3">
      <c r="C48" s="1" t="s">
        <v>35</v>
      </c>
      <c r="G48" s="63">
        <f>IFERROR(VLOOKUP(C45,PsyMaptic,5,FALSE),0)</f>
        <v>11.611502842283146</v>
      </c>
      <c r="H48" s="63">
        <f t="shared" si="30"/>
        <v>11.611502842283146</v>
      </c>
      <c r="I48" s="21">
        <f t="shared" si="30"/>
        <v>11.611502842283146</v>
      </c>
      <c r="J48" s="21">
        <f t="shared" si="30"/>
        <v>11.611502842283146</v>
      </c>
      <c r="K48" s="21">
        <f t="shared" si="30"/>
        <v>11.611502842283146</v>
      </c>
      <c r="L48" s="21">
        <f t="shared" si="30"/>
        <v>11.611502842283146</v>
      </c>
      <c r="M48" s="21">
        <f t="shared" si="30"/>
        <v>11.611502842283146</v>
      </c>
      <c r="N48" s="21">
        <f t="shared" si="30"/>
        <v>11.611502842283146</v>
      </c>
      <c r="O48" s="21">
        <f t="shared" si="30"/>
        <v>11.611502842283146</v>
      </c>
      <c r="P48" s="21">
        <f t="shared" si="28"/>
        <v>11.611502842283146</v>
      </c>
      <c r="Q48" s="21">
        <f t="shared" si="29"/>
        <v>11.611502842283146</v>
      </c>
    </row>
    <row r="49" spans="3:17" s="1" customFormat="1" outlineLevel="1" x14ac:dyDescent="0.3">
      <c r="C49" s="1" t="s">
        <v>36</v>
      </c>
      <c r="G49" s="63">
        <f>IFERROR(VLOOKUP(C45,PsyMaptic,6,FALSE),0)</f>
        <v>0</v>
      </c>
      <c r="H49" s="63">
        <f t="shared" si="30"/>
        <v>0</v>
      </c>
      <c r="I49" s="21">
        <f t="shared" si="30"/>
        <v>0</v>
      </c>
      <c r="J49" s="21">
        <f t="shared" si="30"/>
        <v>0</v>
      </c>
      <c r="K49" s="21">
        <f t="shared" si="30"/>
        <v>0</v>
      </c>
      <c r="L49" s="21">
        <f t="shared" si="30"/>
        <v>0</v>
      </c>
      <c r="M49" s="21">
        <f t="shared" si="30"/>
        <v>0</v>
      </c>
      <c r="N49" s="21">
        <f t="shared" si="30"/>
        <v>0</v>
      </c>
      <c r="O49" s="21">
        <f t="shared" si="30"/>
        <v>0</v>
      </c>
      <c r="P49" s="21">
        <f t="shared" si="28"/>
        <v>0</v>
      </c>
      <c r="Q49" s="21">
        <f t="shared" si="29"/>
        <v>0</v>
      </c>
    </row>
    <row r="50" spans="3:17" s="1" customFormat="1" outlineLevel="1" x14ac:dyDescent="0.3">
      <c r="C50" s="15" t="str">
        <f>IF(C23="","",C23)</f>
        <v/>
      </c>
      <c r="D50" s="16"/>
      <c r="E50" s="16"/>
      <c r="F50" s="16"/>
      <c r="G50" s="17"/>
      <c r="H50" s="17"/>
      <c r="I50" s="17"/>
      <c r="J50" s="17"/>
      <c r="K50" s="17"/>
      <c r="L50" s="17"/>
      <c r="M50" s="17"/>
      <c r="N50" s="17"/>
      <c r="O50" s="17"/>
      <c r="P50" s="17"/>
      <c r="Q50" s="17"/>
    </row>
    <row r="51" spans="3:17" s="1" customFormat="1" outlineLevel="1" x14ac:dyDescent="0.3">
      <c r="C51" s="1" t="s">
        <v>6</v>
      </c>
      <c r="G51" s="63">
        <f>IFERROR(VLOOKUP(C50,PsyMaptic,3,FALSE),0)</f>
        <v>0</v>
      </c>
      <c r="H51" s="63">
        <f>G51</f>
        <v>0</v>
      </c>
      <c r="I51" s="21">
        <f t="shared" ref="I51:O51" si="31">H51</f>
        <v>0</v>
      </c>
      <c r="J51" s="21">
        <f t="shared" si="31"/>
        <v>0</v>
      </c>
      <c r="K51" s="21">
        <f t="shared" si="31"/>
        <v>0</v>
      </c>
      <c r="L51" s="21">
        <f t="shared" si="31"/>
        <v>0</v>
      </c>
      <c r="M51" s="21">
        <f t="shared" si="31"/>
        <v>0</v>
      </c>
      <c r="N51" s="21">
        <f t="shared" si="31"/>
        <v>0</v>
      </c>
      <c r="O51" s="21">
        <f t="shared" si="31"/>
        <v>0</v>
      </c>
      <c r="P51" s="21">
        <f t="shared" ref="P51:P54" si="32">O51</f>
        <v>0</v>
      </c>
      <c r="Q51" s="21">
        <f t="shared" ref="Q51:Q54" si="33">P51</f>
        <v>0</v>
      </c>
    </row>
    <row r="52" spans="3:17" s="1" customFormat="1" outlineLevel="1" x14ac:dyDescent="0.3">
      <c r="C52" s="1" t="s">
        <v>5</v>
      </c>
      <c r="G52" s="63">
        <f>IFERROR(VLOOKUP(C50,PsyMaptic,4,FALSE),0)</f>
        <v>0</v>
      </c>
      <c r="H52" s="63">
        <f t="shared" ref="H52:O54" si="34">G52</f>
        <v>0</v>
      </c>
      <c r="I52" s="21">
        <f t="shared" si="34"/>
        <v>0</v>
      </c>
      <c r="J52" s="21">
        <f t="shared" si="34"/>
        <v>0</v>
      </c>
      <c r="K52" s="21">
        <f t="shared" si="34"/>
        <v>0</v>
      </c>
      <c r="L52" s="21">
        <f t="shared" si="34"/>
        <v>0</v>
      </c>
      <c r="M52" s="21">
        <f t="shared" si="34"/>
        <v>0</v>
      </c>
      <c r="N52" s="21">
        <f t="shared" si="34"/>
        <v>0</v>
      </c>
      <c r="O52" s="21">
        <f t="shared" si="34"/>
        <v>0</v>
      </c>
      <c r="P52" s="21">
        <f t="shared" si="32"/>
        <v>0</v>
      </c>
      <c r="Q52" s="21">
        <f t="shared" si="33"/>
        <v>0</v>
      </c>
    </row>
    <row r="53" spans="3:17" s="1" customFormat="1" outlineLevel="1" x14ac:dyDescent="0.3">
      <c r="C53" s="1" t="s">
        <v>35</v>
      </c>
      <c r="G53" s="63">
        <f>IFERROR(VLOOKUP(C50,PsyMaptic,5,FALSE),0)</f>
        <v>0</v>
      </c>
      <c r="H53" s="63">
        <f t="shared" si="34"/>
        <v>0</v>
      </c>
      <c r="I53" s="21">
        <f t="shared" si="34"/>
        <v>0</v>
      </c>
      <c r="J53" s="21">
        <f t="shared" si="34"/>
        <v>0</v>
      </c>
      <c r="K53" s="21">
        <f t="shared" si="34"/>
        <v>0</v>
      </c>
      <c r="L53" s="21">
        <f t="shared" si="34"/>
        <v>0</v>
      </c>
      <c r="M53" s="21">
        <f t="shared" si="34"/>
        <v>0</v>
      </c>
      <c r="N53" s="21">
        <f t="shared" si="34"/>
        <v>0</v>
      </c>
      <c r="O53" s="21">
        <f t="shared" si="34"/>
        <v>0</v>
      </c>
      <c r="P53" s="21">
        <f t="shared" si="32"/>
        <v>0</v>
      </c>
      <c r="Q53" s="21">
        <f t="shared" si="33"/>
        <v>0</v>
      </c>
    </row>
    <row r="54" spans="3:17" s="1" customFormat="1" outlineLevel="1" x14ac:dyDescent="0.3">
      <c r="C54" s="1" t="s">
        <v>36</v>
      </c>
      <c r="G54" s="63">
        <f>IFERROR(VLOOKUP(C50,PsyMaptic,6,FALSE),0)</f>
        <v>0</v>
      </c>
      <c r="H54" s="63">
        <f t="shared" si="34"/>
        <v>0</v>
      </c>
      <c r="I54" s="21">
        <f t="shared" si="34"/>
        <v>0</v>
      </c>
      <c r="J54" s="21">
        <f t="shared" si="34"/>
        <v>0</v>
      </c>
      <c r="K54" s="21">
        <f t="shared" si="34"/>
        <v>0</v>
      </c>
      <c r="L54" s="21">
        <f t="shared" si="34"/>
        <v>0</v>
      </c>
      <c r="M54" s="21">
        <f t="shared" si="34"/>
        <v>0</v>
      </c>
      <c r="N54" s="21">
        <f t="shared" si="34"/>
        <v>0</v>
      </c>
      <c r="O54" s="21">
        <f t="shared" si="34"/>
        <v>0</v>
      </c>
      <c r="P54" s="21">
        <f t="shared" si="32"/>
        <v>0</v>
      </c>
      <c r="Q54" s="21">
        <f t="shared" si="33"/>
        <v>0</v>
      </c>
    </row>
    <row r="55" spans="3:17" s="1" customFormat="1" outlineLevel="1" x14ac:dyDescent="0.3">
      <c r="C55" s="15" t="str">
        <f>IF(C28="","",C28)</f>
        <v/>
      </c>
      <c r="D55" s="16"/>
      <c r="E55" s="16"/>
      <c r="F55" s="16"/>
      <c r="G55" s="17"/>
      <c r="H55" s="17"/>
      <c r="I55" s="17"/>
      <c r="J55" s="17"/>
      <c r="K55" s="17"/>
      <c r="L55" s="17"/>
      <c r="M55" s="17"/>
      <c r="N55" s="17"/>
      <c r="O55" s="17"/>
      <c r="P55" s="17"/>
      <c r="Q55" s="17"/>
    </row>
    <row r="56" spans="3:17" s="1" customFormat="1" outlineLevel="1" x14ac:dyDescent="0.3">
      <c r="C56" s="1" t="s">
        <v>6</v>
      </c>
      <c r="G56" s="63">
        <f>IFERROR(VLOOKUP(C55,PsyMaptic,3,FALSE),0)</f>
        <v>0</v>
      </c>
      <c r="H56" s="63">
        <f>G56</f>
        <v>0</v>
      </c>
      <c r="I56" s="21">
        <f t="shared" ref="I56:O56" si="35">H56</f>
        <v>0</v>
      </c>
      <c r="J56" s="21">
        <f t="shared" si="35"/>
        <v>0</v>
      </c>
      <c r="K56" s="21">
        <f t="shared" si="35"/>
        <v>0</v>
      </c>
      <c r="L56" s="21">
        <f t="shared" si="35"/>
        <v>0</v>
      </c>
      <c r="M56" s="21">
        <f t="shared" si="35"/>
        <v>0</v>
      </c>
      <c r="N56" s="21">
        <f t="shared" si="35"/>
        <v>0</v>
      </c>
      <c r="O56" s="21">
        <f t="shared" si="35"/>
        <v>0</v>
      </c>
      <c r="P56" s="21">
        <f t="shared" ref="P56:P59" si="36">O56</f>
        <v>0</v>
      </c>
      <c r="Q56" s="21">
        <f t="shared" ref="Q56:Q59" si="37">P56</f>
        <v>0</v>
      </c>
    </row>
    <row r="57" spans="3:17" s="1" customFormat="1" outlineLevel="1" x14ac:dyDescent="0.3">
      <c r="C57" s="1" t="s">
        <v>5</v>
      </c>
      <c r="G57" s="63">
        <f>IFERROR(VLOOKUP(C55,PsyMaptic,4,FALSE),0)</f>
        <v>0</v>
      </c>
      <c r="H57" s="63">
        <f t="shared" ref="H57:O59" si="38">G57</f>
        <v>0</v>
      </c>
      <c r="I57" s="21">
        <f t="shared" si="38"/>
        <v>0</v>
      </c>
      <c r="J57" s="21">
        <f t="shared" si="38"/>
        <v>0</v>
      </c>
      <c r="K57" s="21">
        <f t="shared" si="38"/>
        <v>0</v>
      </c>
      <c r="L57" s="21">
        <f t="shared" si="38"/>
        <v>0</v>
      </c>
      <c r="M57" s="21">
        <f t="shared" si="38"/>
        <v>0</v>
      </c>
      <c r="N57" s="21">
        <f t="shared" si="38"/>
        <v>0</v>
      </c>
      <c r="O57" s="21">
        <f t="shared" si="38"/>
        <v>0</v>
      </c>
      <c r="P57" s="21">
        <f t="shared" si="36"/>
        <v>0</v>
      </c>
      <c r="Q57" s="21">
        <f t="shared" si="37"/>
        <v>0</v>
      </c>
    </row>
    <row r="58" spans="3:17" s="1" customFormat="1" outlineLevel="1" x14ac:dyDescent="0.3">
      <c r="C58" s="1" t="s">
        <v>35</v>
      </c>
      <c r="G58" s="63">
        <f>IFERROR(VLOOKUP(C55,PsyMaptic,5,FALSE),0)</f>
        <v>0</v>
      </c>
      <c r="H58" s="63">
        <f t="shared" si="38"/>
        <v>0</v>
      </c>
      <c r="I58" s="21">
        <f t="shared" si="38"/>
        <v>0</v>
      </c>
      <c r="J58" s="21">
        <f t="shared" si="38"/>
        <v>0</v>
      </c>
      <c r="K58" s="21">
        <f t="shared" si="38"/>
        <v>0</v>
      </c>
      <c r="L58" s="21">
        <f t="shared" si="38"/>
        <v>0</v>
      </c>
      <c r="M58" s="21">
        <f t="shared" si="38"/>
        <v>0</v>
      </c>
      <c r="N58" s="21">
        <f t="shared" si="38"/>
        <v>0</v>
      </c>
      <c r="O58" s="21">
        <f t="shared" si="38"/>
        <v>0</v>
      </c>
      <c r="P58" s="21">
        <f t="shared" si="36"/>
        <v>0</v>
      </c>
      <c r="Q58" s="21">
        <f t="shared" si="37"/>
        <v>0</v>
      </c>
    </row>
    <row r="59" spans="3:17" s="1" customFormat="1" outlineLevel="1" x14ac:dyDescent="0.3">
      <c r="C59" s="1" t="s">
        <v>36</v>
      </c>
      <c r="G59" s="63">
        <f>IFERROR(VLOOKUP(C55,PsyMaptic,6,FALSE),0)</f>
        <v>0</v>
      </c>
      <c r="H59" s="63">
        <f t="shared" si="38"/>
        <v>0</v>
      </c>
      <c r="I59" s="21">
        <f t="shared" si="38"/>
        <v>0</v>
      </c>
      <c r="J59" s="21">
        <f t="shared" si="38"/>
        <v>0</v>
      </c>
      <c r="K59" s="21">
        <f t="shared" si="38"/>
        <v>0</v>
      </c>
      <c r="L59" s="21">
        <f t="shared" si="38"/>
        <v>0</v>
      </c>
      <c r="M59" s="21">
        <f t="shared" si="38"/>
        <v>0</v>
      </c>
      <c r="N59" s="21">
        <f t="shared" si="38"/>
        <v>0</v>
      </c>
      <c r="O59" s="21">
        <f t="shared" si="38"/>
        <v>0</v>
      </c>
      <c r="P59" s="21">
        <f t="shared" si="36"/>
        <v>0</v>
      </c>
      <c r="Q59" s="21">
        <f t="shared" si="37"/>
        <v>0</v>
      </c>
    </row>
    <row r="60" spans="3:17" s="1" customFormat="1" outlineLevel="1" x14ac:dyDescent="0.3">
      <c r="C60" s="15" t="str">
        <f>IF(C33="","",C33)</f>
        <v/>
      </c>
      <c r="D60" s="16"/>
      <c r="E60" s="16"/>
      <c r="F60" s="16"/>
      <c r="G60" s="17"/>
      <c r="H60" s="17"/>
      <c r="I60" s="17"/>
      <c r="J60" s="17"/>
      <c r="K60" s="17"/>
      <c r="L60" s="17"/>
      <c r="M60" s="17"/>
      <c r="N60" s="17"/>
      <c r="O60" s="17"/>
      <c r="P60" s="17"/>
      <c r="Q60" s="17"/>
    </row>
    <row r="61" spans="3:17" s="1" customFormat="1" outlineLevel="1" x14ac:dyDescent="0.3">
      <c r="C61" s="1" t="s">
        <v>6</v>
      </c>
      <c r="G61" s="63">
        <f>IFERROR(VLOOKUP(C60,PsyMaptic,3,FALSE),0)</f>
        <v>0</v>
      </c>
      <c r="H61" s="63">
        <f>G61</f>
        <v>0</v>
      </c>
      <c r="I61" s="21">
        <f t="shared" ref="I61:O61" si="39">H61</f>
        <v>0</v>
      </c>
      <c r="J61" s="21">
        <f t="shared" si="39"/>
        <v>0</v>
      </c>
      <c r="K61" s="21">
        <f t="shared" si="39"/>
        <v>0</v>
      </c>
      <c r="L61" s="21">
        <f t="shared" si="39"/>
        <v>0</v>
      </c>
      <c r="M61" s="21">
        <f t="shared" si="39"/>
        <v>0</v>
      </c>
      <c r="N61" s="21">
        <f t="shared" si="39"/>
        <v>0</v>
      </c>
      <c r="O61" s="21">
        <f t="shared" si="39"/>
        <v>0</v>
      </c>
      <c r="P61" s="21">
        <f t="shared" ref="P61:P64" si="40">O61</f>
        <v>0</v>
      </c>
      <c r="Q61" s="21">
        <f t="shared" ref="Q61:Q64" si="41">P61</f>
        <v>0</v>
      </c>
    </row>
    <row r="62" spans="3:17" s="1" customFormat="1" outlineLevel="1" x14ac:dyDescent="0.3">
      <c r="C62" s="1" t="s">
        <v>5</v>
      </c>
      <c r="G62" s="63">
        <f>IFERROR(VLOOKUP(C60,PsyMaptic,4,FALSE),0)</f>
        <v>0</v>
      </c>
      <c r="H62" s="63">
        <f t="shared" ref="H62:O64" si="42">G62</f>
        <v>0</v>
      </c>
      <c r="I62" s="21">
        <f t="shared" si="42"/>
        <v>0</v>
      </c>
      <c r="J62" s="21">
        <f t="shared" si="42"/>
        <v>0</v>
      </c>
      <c r="K62" s="21">
        <f t="shared" si="42"/>
        <v>0</v>
      </c>
      <c r="L62" s="21">
        <f t="shared" si="42"/>
        <v>0</v>
      </c>
      <c r="M62" s="21">
        <f t="shared" si="42"/>
        <v>0</v>
      </c>
      <c r="N62" s="21">
        <f t="shared" si="42"/>
        <v>0</v>
      </c>
      <c r="O62" s="21">
        <f t="shared" si="42"/>
        <v>0</v>
      </c>
      <c r="P62" s="21">
        <f t="shared" si="40"/>
        <v>0</v>
      </c>
      <c r="Q62" s="21">
        <f t="shared" si="41"/>
        <v>0</v>
      </c>
    </row>
    <row r="63" spans="3:17" s="1" customFormat="1" outlineLevel="1" x14ac:dyDescent="0.3">
      <c r="C63" s="1" t="s">
        <v>35</v>
      </c>
      <c r="G63" s="63">
        <f>IFERROR(VLOOKUP(C60,PsyMaptic,5,FALSE),0)</f>
        <v>0</v>
      </c>
      <c r="H63" s="63">
        <f t="shared" si="42"/>
        <v>0</v>
      </c>
      <c r="I63" s="21">
        <f t="shared" si="42"/>
        <v>0</v>
      </c>
      <c r="J63" s="21">
        <f t="shared" si="42"/>
        <v>0</v>
      </c>
      <c r="K63" s="21">
        <f t="shared" si="42"/>
        <v>0</v>
      </c>
      <c r="L63" s="21">
        <f t="shared" si="42"/>
        <v>0</v>
      </c>
      <c r="M63" s="21">
        <f t="shared" si="42"/>
        <v>0</v>
      </c>
      <c r="N63" s="21">
        <f t="shared" si="42"/>
        <v>0</v>
      </c>
      <c r="O63" s="21">
        <f t="shared" si="42"/>
        <v>0</v>
      </c>
      <c r="P63" s="21">
        <f t="shared" si="40"/>
        <v>0</v>
      </c>
      <c r="Q63" s="21">
        <f t="shared" si="41"/>
        <v>0</v>
      </c>
    </row>
    <row r="64" spans="3:17" s="1" customFormat="1" outlineLevel="1" x14ac:dyDescent="0.3">
      <c r="C64" s="1" t="s">
        <v>36</v>
      </c>
      <c r="G64" s="63">
        <f>IFERROR(VLOOKUP(C60,PsyMaptic,6,FALSE),0)</f>
        <v>0</v>
      </c>
      <c r="H64" s="63">
        <f t="shared" si="42"/>
        <v>0</v>
      </c>
      <c r="I64" s="21">
        <f t="shared" si="42"/>
        <v>0</v>
      </c>
      <c r="J64" s="21">
        <f t="shared" si="42"/>
        <v>0</v>
      </c>
      <c r="K64" s="21">
        <f t="shared" si="42"/>
        <v>0</v>
      </c>
      <c r="L64" s="21">
        <f t="shared" si="42"/>
        <v>0</v>
      </c>
      <c r="M64" s="21">
        <f t="shared" si="42"/>
        <v>0</v>
      </c>
      <c r="N64" s="21">
        <f t="shared" si="42"/>
        <v>0</v>
      </c>
      <c r="O64" s="21">
        <f t="shared" si="42"/>
        <v>0</v>
      </c>
      <c r="P64" s="21">
        <f t="shared" si="40"/>
        <v>0</v>
      </c>
      <c r="Q64" s="21">
        <f t="shared" si="41"/>
        <v>0</v>
      </c>
    </row>
    <row r="65" spans="3:17" s="1" customFormat="1" x14ac:dyDescent="0.3">
      <c r="G65" s="9"/>
      <c r="H65" s="9"/>
      <c r="I65" s="9"/>
      <c r="J65" s="9"/>
      <c r="K65" s="9"/>
      <c r="L65" s="9"/>
      <c r="M65" s="9"/>
      <c r="N65" s="9"/>
      <c r="O65" s="9"/>
      <c r="P65" s="9"/>
      <c r="Q65" s="9"/>
    </row>
    <row r="66" spans="3:17" x14ac:dyDescent="0.3">
      <c r="C66" s="5" t="s">
        <v>266</v>
      </c>
      <c r="D66" s="5"/>
      <c r="E66" s="5" t="s">
        <v>23</v>
      </c>
      <c r="F66" s="5"/>
      <c r="G66" s="11">
        <f>G67+G72+G77+G82+G87</f>
        <v>20.192057567512187</v>
      </c>
      <c r="H66" s="11">
        <f t="shared" ref="H66:Q66" si="43">H67+H72+H77+H82+H87</f>
        <v>20.324029472857106</v>
      </c>
      <c r="I66" s="11">
        <f t="shared" si="43"/>
        <v>20.449446422899143</v>
      </c>
      <c r="J66" s="11">
        <f t="shared" si="43"/>
        <v>20.557541348416965</v>
      </c>
      <c r="K66" s="11">
        <f t="shared" si="43"/>
        <v>20.589808575589146</v>
      </c>
      <c r="L66" s="11">
        <f t="shared" si="43"/>
        <v>20.623631977423312</v>
      </c>
      <c r="M66" s="11">
        <f t="shared" si="43"/>
        <v>20.661835465550492</v>
      </c>
      <c r="N66" s="11">
        <f t="shared" si="43"/>
        <v>20.699950509429815</v>
      </c>
      <c r="O66" s="11">
        <f t="shared" si="43"/>
        <v>20.801327487313042</v>
      </c>
      <c r="P66" s="11">
        <f t="shared" si="43"/>
        <v>20.923518474447839</v>
      </c>
      <c r="Q66" s="11">
        <f t="shared" si="43"/>
        <v>21.035057250662831</v>
      </c>
    </row>
    <row r="67" spans="3:17" s="1" customFormat="1" outlineLevel="1" x14ac:dyDescent="0.3">
      <c r="C67" s="15" t="str">
        <f>IF(C13="","",C13)</f>
        <v>Ashfield</v>
      </c>
      <c r="D67" s="16"/>
      <c r="E67" s="16"/>
      <c r="F67" s="16"/>
      <c r="G67" s="17">
        <f>SUM(G68:G71)</f>
        <v>0</v>
      </c>
      <c r="H67" s="17">
        <f t="shared" ref="H67:Q67" si="44">SUM(H68:H71)</f>
        <v>0</v>
      </c>
      <c r="I67" s="17">
        <f t="shared" si="44"/>
        <v>0</v>
      </c>
      <c r="J67" s="17">
        <f t="shared" si="44"/>
        <v>0</v>
      </c>
      <c r="K67" s="17">
        <f t="shared" si="44"/>
        <v>0</v>
      </c>
      <c r="L67" s="17">
        <f t="shared" si="44"/>
        <v>0</v>
      </c>
      <c r="M67" s="17">
        <f t="shared" si="44"/>
        <v>0</v>
      </c>
      <c r="N67" s="17">
        <f t="shared" si="44"/>
        <v>0</v>
      </c>
      <c r="O67" s="17">
        <f t="shared" si="44"/>
        <v>0</v>
      </c>
      <c r="P67" s="17">
        <f t="shared" si="44"/>
        <v>0</v>
      </c>
      <c r="Q67" s="17">
        <f t="shared" si="44"/>
        <v>0</v>
      </c>
    </row>
    <row r="68" spans="3:17" s="1" customFormat="1" outlineLevel="1" x14ac:dyDescent="0.3">
      <c r="C68" s="1" t="s">
        <v>6</v>
      </c>
      <c r="G68" s="9">
        <f>G14*G41/100000</f>
        <v>0</v>
      </c>
      <c r="H68" s="9">
        <f t="shared" ref="H68:Q68" si="45">H14*H41/100000</f>
        <v>0</v>
      </c>
      <c r="I68" s="9">
        <f t="shared" si="45"/>
        <v>0</v>
      </c>
      <c r="J68" s="9">
        <f t="shared" si="45"/>
        <v>0</v>
      </c>
      <c r="K68" s="9">
        <f t="shared" si="45"/>
        <v>0</v>
      </c>
      <c r="L68" s="9">
        <f t="shared" si="45"/>
        <v>0</v>
      </c>
      <c r="M68" s="9">
        <f t="shared" si="45"/>
        <v>0</v>
      </c>
      <c r="N68" s="9">
        <f t="shared" si="45"/>
        <v>0</v>
      </c>
      <c r="O68" s="9">
        <f t="shared" si="45"/>
        <v>0</v>
      </c>
      <c r="P68" s="9">
        <f t="shared" si="45"/>
        <v>0</v>
      </c>
      <c r="Q68" s="9">
        <f t="shared" si="45"/>
        <v>0</v>
      </c>
    </row>
    <row r="69" spans="3:17" s="1" customFormat="1" outlineLevel="1" x14ac:dyDescent="0.3">
      <c r="C69" s="1" t="s">
        <v>5</v>
      </c>
      <c r="G69" s="9">
        <f t="shared" ref="G69:Q69" si="46">G15*G42/100000</f>
        <v>0</v>
      </c>
      <c r="H69" s="9">
        <f t="shared" si="46"/>
        <v>0</v>
      </c>
      <c r="I69" s="9">
        <f t="shared" si="46"/>
        <v>0</v>
      </c>
      <c r="J69" s="9">
        <f t="shared" si="46"/>
        <v>0</v>
      </c>
      <c r="K69" s="9">
        <f t="shared" si="46"/>
        <v>0</v>
      </c>
      <c r="L69" s="9">
        <f t="shared" si="46"/>
        <v>0</v>
      </c>
      <c r="M69" s="9">
        <f t="shared" si="46"/>
        <v>0</v>
      </c>
      <c r="N69" s="9">
        <f t="shared" si="46"/>
        <v>0</v>
      </c>
      <c r="O69" s="9">
        <f t="shared" si="46"/>
        <v>0</v>
      </c>
      <c r="P69" s="9">
        <f t="shared" si="46"/>
        <v>0</v>
      </c>
      <c r="Q69" s="9">
        <f t="shared" si="46"/>
        <v>0</v>
      </c>
    </row>
    <row r="70" spans="3:17" s="1" customFormat="1" outlineLevel="1" x14ac:dyDescent="0.3">
      <c r="C70" s="1" t="s">
        <v>35</v>
      </c>
      <c r="G70" s="9">
        <f t="shared" ref="G70:Q70" si="47">G16*G43/100000</f>
        <v>0</v>
      </c>
      <c r="H70" s="9">
        <f t="shared" si="47"/>
        <v>0</v>
      </c>
      <c r="I70" s="9">
        <f t="shared" si="47"/>
        <v>0</v>
      </c>
      <c r="J70" s="9">
        <f t="shared" si="47"/>
        <v>0</v>
      </c>
      <c r="K70" s="9">
        <f t="shared" si="47"/>
        <v>0</v>
      </c>
      <c r="L70" s="9">
        <f t="shared" si="47"/>
        <v>0</v>
      </c>
      <c r="M70" s="9">
        <f t="shared" si="47"/>
        <v>0</v>
      </c>
      <c r="N70" s="9">
        <f t="shared" si="47"/>
        <v>0</v>
      </c>
      <c r="O70" s="9">
        <f t="shared" si="47"/>
        <v>0</v>
      </c>
      <c r="P70" s="9">
        <f t="shared" si="47"/>
        <v>0</v>
      </c>
      <c r="Q70" s="9">
        <f t="shared" si="47"/>
        <v>0</v>
      </c>
    </row>
    <row r="71" spans="3:17" s="1" customFormat="1" outlineLevel="1" x14ac:dyDescent="0.3">
      <c r="C71" s="1" t="s">
        <v>36</v>
      </c>
      <c r="G71" s="9">
        <f t="shared" ref="G71:Q71" si="48">G17*G44/100000</f>
        <v>0</v>
      </c>
      <c r="H71" s="9">
        <f t="shared" si="48"/>
        <v>0</v>
      </c>
      <c r="I71" s="9">
        <f t="shared" si="48"/>
        <v>0</v>
      </c>
      <c r="J71" s="9">
        <f t="shared" si="48"/>
        <v>0</v>
      </c>
      <c r="K71" s="9">
        <f t="shared" si="48"/>
        <v>0</v>
      </c>
      <c r="L71" s="9">
        <f t="shared" si="48"/>
        <v>0</v>
      </c>
      <c r="M71" s="9">
        <f t="shared" si="48"/>
        <v>0</v>
      </c>
      <c r="N71" s="9">
        <f t="shared" si="48"/>
        <v>0</v>
      </c>
      <c r="O71" s="9">
        <f t="shared" si="48"/>
        <v>0</v>
      </c>
      <c r="P71" s="9">
        <f t="shared" si="48"/>
        <v>0</v>
      </c>
      <c r="Q71" s="9">
        <f t="shared" si="48"/>
        <v>0</v>
      </c>
    </row>
    <row r="72" spans="3:17" s="1" customFormat="1" outlineLevel="1" x14ac:dyDescent="0.3">
      <c r="C72" s="15" t="str">
        <f>IF(C18="","",C18)</f>
        <v>Portsmouth</v>
      </c>
      <c r="D72" s="16"/>
      <c r="E72" s="16"/>
      <c r="F72" s="16"/>
      <c r="G72" s="17">
        <f>SUM(G73:G76)</f>
        <v>20.192057567512187</v>
      </c>
      <c r="H72" s="17">
        <f t="shared" ref="H72:O72" si="49">SUM(H73:H76)</f>
        <v>20.324029472857106</v>
      </c>
      <c r="I72" s="17">
        <f t="shared" si="49"/>
        <v>20.449446422899143</v>
      </c>
      <c r="J72" s="17">
        <f t="shared" si="49"/>
        <v>20.557541348416965</v>
      </c>
      <c r="K72" s="17">
        <f t="shared" si="49"/>
        <v>20.589808575589146</v>
      </c>
      <c r="L72" s="17">
        <f t="shared" si="49"/>
        <v>20.623631977423312</v>
      </c>
      <c r="M72" s="17">
        <f t="shared" si="49"/>
        <v>20.661835465550492</v>
      </c>
      <c r="N72" s="17">
        <f t="shared" si="49"/>
        <v>20.699950509429815</v>
      </c>
      <c r="O72" s="17">
        <f t="shared" si="49"/>
        <v>20.801327487313042</v>
      </c>
      <c r="P72" s="17">
        <f t="shared" ref="P72:Q72" si="50">SUM(P73:P76)</f>
        <v>20.923518474447839</v>
      </c>
      <c r="Q72" s="17">
        <f t="shared" si="50"/>
        <v>21.035057250662831</v>
      </c>
    </row>
    <row r="73" spans="3:17" s="1" customFormat="1" outlineLevel="1" x14ac:dyDescent="0.3">
      <c r="C73" s="1" t="s">
        <v>6</v>
      </c>
      <c r="G73" s="9">
        <f>G19*G46/100000</f>
        <v>11.125941112869841</v>
      </c>
      <c r="H73" s="9">
        <f t="shared" ref="H73:Q73" si="51">H19*H46/100000</f>
        <v>11.212094482261046</v>
      </c>
      <c r="I73" s="9">
        <f t="shared" si="51"/>
        <v>11.312126204734465</v>
      </c>
      <c r="J73" s="9">
        <f t="shared" si="51"/>
        <v>11.370809343928672</v>
      </c>
      <c r="K73" s="9">
        <f t="shared" si="51"/>
        <v>11.390432119733987</v>
      </c>
      <c r="L73" s="9">
        <f t="shared" si="51"/>
        <v>11.406170634685799</v>
      </c>
      <c r="M73" s="9">
        <f t="shared" si="51"/>
        <v>11.411633549232784</v>
      </c>
      <c r="N73" s="9">
        <f t="shared" si="51"/>
        <v>11.439797614287359</v>
      </c>
      <c r="O73" s="9">
        <f t="shared" si="51"/>
        <v>11.522005177410088</v>
      </c>
      <c r="P73" s="9">
        <f t="shared" si="51"/>
        <v>11.605780078701567</v>
      </c>
      <c r="Q73" s="9">
        <f t="shared" si="51"/>
        <v>11.691329861444578</v>
      </c>
    </row>
    <row r="74" spans="3:17" s="1" customFormat="1" outlineLevel="1" x14ac:dyDescent="0.3">
      <c r="C74" s="1" t="s">
        <v>5</v>
      </c>
      <c r="G74" s="9">
        <f t="shared" ref="G74:Q74" si="52">G20*G47/100000</f>
        <v>4.8471580613036345</v>
      </c>
      <c r="H74" s="9">
        <f t="shared" si="52"/>
        <v>4.8670229144493584</v>
      </c>
      <c r="I74" s="9">
        <f t="shared" si="52"/>
        <v>4.8705976756541736</v>
      </c>
      <c r="J74" s="9">
        <f t="shared" si="52"/>
        <v>4.8933337759230708</v>
      </c>
      <c r="K74" s="9">
        <f t="shared" si="52"/>
        <v>4.8853633973738049</v>
      </c>
      <c r="L74" s="9">
        <f t="shared" si="52"/>
        <v>4.8654492928597044</v>
      </c>
      <c r="M74" s="9">
        <f t="shared" si="52"/>
        <v>4.8663560024775503</v>
      </c>
      <c r="N74" s="9">
        <f t="shared" si="52"/>
        <v>4.862936800239523</v>
      </c>
      <c r="O74" s="9">
        <f t="shared" si="52"/>
        <v>4.8798773870294454</v>
      </c>
      <c r="P74" s="9">
        <f t="shared" si="52"/>
        <v>4.911405529386724</v>
      </c>
      <c r="Q74" s="9">
        <f t="shared" si="52"/>
        <v>4.9356637122450309</v>
      </c>
    </row>
    <row r="75" spans="3:17" s="1" customFormat="1" outlineLevel="1" x14ac:dyDescent="0.3">
      <c r="C75" s="1" t="s">
        <v>35</v>
      </c>
      <c r="G75" s="9">
        <f t="shared" ref="G75:Q75" si="53">G21*G48/100000</f>
        <v>4.2189583933387134</v>
      </c>
      <c r="H75" s="9">
        <f t="shared" si="53"/>
        <v>4.2449120761467007</v>
      </c>
      <c r="I75" s="9">
        <f t="shared" si="53"/>
        <v>4.2667225425105029</v>
      </c>
      <c r="J75" s="9">
        <f t="shared" si="53"/>
        <v>4.2933982285652226</v>
      </c>
      <c r="K75" s="9">
        <f t="shared" si="53"/>
        <v>4.3140130584813532</v>
      </c>
      <c r="L75" s="9">
        <f t="shared" si="53"/>
        <v>4.3520120498778105</v>
      </c>
      <c r="M75" s="9">
        <f t="shared" si="53"/>
        <v>4.3838459138401573</v>
      </c>
      <c r="N75" s="9">
        <f t="shared" si="53"/>
        <v>4.3972160949029329</v>
      </c>
      <c r="O75" s="9">
        <f t="shared" si="53"/>
        <v>4.3994449228735091</v>
      </c>
      <c r="P75" s="9">
        <f t="shared" si="53"/>
        <v>4.4063328663595502</v>
      </c>
      <c r="Q75" s="9">
        <f t="shared" si="53"/>
        <v>4.4080636769732218</v>
      </c>
    </row>
    <row r="76" spans="3:17" s="1" customFormat="1" outlineLevel="1" x14ac:dyDescent="0.3">
      <c r="C76" s="1" t="s">
        <v>36</v>
      </c>
      <c r="G76" s="9">
        <f t="shared" ref="G76:Q76" si="54">G22*G49/100000</f>
        <v>0</v>
      </c>
      <c r="H76" s="9">
        <f t="shared" si="54"/>
        <v>0</v>
      </c>
      <c r="I76" s="9">
        <f t="shared" si="54"/>
        <v>0</v>
      </c>
      <c r="J76" s="9">
        <f t="shared" si="54"/>
        <v>0</v>
      </c>
      <c r="K76" s="9">
        <f t="shared" si="54"/>
        <v>0</v>
      </c>
      <c r="L76" s="9">
        <f t="shared" si="54"/>
        <v>0</v>
      </c>
      <c r="M76" s="9">
        <f t="shared" si="54"/>
        <v>0</v>
      </c>
      <c r="N76" s="9">
        <f t="shared" si="54"/>
        <v>0</v>
      </c>
      <c r="O76" s="9">
        <f t="shared" si="54"/>
        <v>0</v>
      </c>
      <c r="P76" s="9">
        <f t="shared" si="54"/>
        <v>0</v>
      </c>
      <c r="Q76" s="9">
        <f t="shared" si="54"/>
        <v>0</v>
      </c>
    </row>
    <row r="77" spans="3:17" s="1" customFormat="1" outlineLevel="1" x14ac:dyDescent="0.3">
      <c r="C77" s="15" t="str">
        <f>IF(C23="","",C23)</f>
        <v/>
      </c>
      <c r="D77" s="16"/>
      <c r="E77" s="16"/>
      <c r="F77" s="16"/>
      <c r="G77" s="17">
        <f>SUM(G78:G81)</f>
        <v>0</v>
      </c>
      <c r="H77" s="17">
        <f t="shared" ref="H77:O77" si="55">SUM(H78:H81)</f>
        <v>0</v>
      </c>
      <c r="I77" s="17">
        <f t="shared" si="55"/>
        <v>0</v>
      </c>
      <c r="J77" s="17">
        <f t="shared" si="55"/>
        <v>0</v>
      </c>
      <c r="K77" s="17">
        <f t="shared" si="55"/>
        <v>0</v>
      </c>
      <c r="L77" s="17">
        <f t="shared" si="55"/>
        <v>0</v>
      </c>
      <c r="M77" s="17">
        <f t="shared" si="55"/>
        <v>0</v>
      </c>
      <c r="N77" s="17">
        <f t="shared" si="55"/>
        <v>0</v>
      </c>
      <c r="O77" s="17">
        <f t="shared" si="55"/>
        <v>0</v>
      </c>
      <c r="P77" s="17">
        <f t="shared" ref="P77:Q77" si="56">SUM(P78:P81)</f>
        <v>0</v>
      </c>
      <c r="Q77" s="17">
        <f t="shared" si="56"/>
        <v>0</v>
      </c>
    </row>
    <row r="78" spans="3:17" s="1" customFormat="1" outlineLevel="1" x14ac:dyDescent="0.3">
      <c r="C78" s="1" t="s">
        <v>6</v>
      </c>
      <c r="G78" s="9">
        <f>G24*G51/100000</f>
        <v>0</v>
      </c>
      <c r="H78" s="9">
        <f t="shared" ref="H78:Q78" si="57">H24*H51/100000</f>
        <v>0</v>
      </c>
      <c r="I78" s="9">
        <f t="shared" si="57"/>
        <v>0</v>
      </c>
      <c r="J78" s="9">
        <f t="shared" si="57"/>
        <v>0</v>
      </c>
      <c r="K78" s="9">
        <f t="shared" si="57"/>
        <v>0</v>
      </c>
      <c r="L78" s="9">
        <f t="shared" si="57"/>
        <v>0</v>
      </c>
      <c r="M78" s="9">
        <f t="shared" si="57"/>
        <v>0</v>
      </c>
      <c r="N78" s="9">
        <f t="shared" si="57"/>
        <v>0</v>
      </c>
      <c r="O78" s="9">
        <f t="shared" si="57"/>
        <v>0</v>
      </c>
      <c r="P78" s="9">
        <f t="shared" si="57"/>
        <v>0</v>
      </c>
      <c r="Q78" s="9">
        <f t="shared" si="57"/>
        <v>0</v>
      </c>
    </row>
    <row r="79" spans="3:17" s="1" customFormat="1" outlineLevel="1" x14ac:dyDescent="0.3">
      <c r="C79" s="1" t="s">
        <v>5</v>
      </c>
      <c r="G79" s="9">
        <f t="shared" ref="G79:Q79" si="58">G25*G52/100000</f>
        <v>0</v>
      </c>
      <c r="H79" s="9">
        <f t="shared" si="58"/>
        <v>0</v>
      </c>
      <c r="I79" s="9">
        <f t="shared" si="58"/>
        <v>0</v>
      </c>
      <c r="J79" s="9">
        <f t="shared" si="58"/>
        <v>0</v>
      </c>
      <c r="K79" s="9">
        <f t="shared" si="58"/>
        <v>0</v>
      </c>
      <c r="L79" s="9">
        <f t="shared" si="58"/>
        <v>0</v>
      </c>
      <c r="M79" s="9">
        <f t="shared" si="58"/>
        <v>0</v>
      </c>
      <c r="N79" s="9">
        <f t="shared" si="58"/>
        <v>0</v>
      </c>
      <c r="O79" s="9">
        <f t="shared" si="58"/>
        <v>0</v>
      </c>
      <c r="P79" s="9">
        <f t="shared" si="58"/>
        <v>0</v>
      </c>
      <c r="Q79" s="9">
        <f t="shared" si="58"/>
        <v>0</v>
      </c>
    </row>
    <row r="80" spans="3:17" s="1" customFormat="1" outlineLevel="1" x14ac:dyDescent="0.3">
      <c r="C80" s="1" t="s">
        <v>35</v>
      </c>
      <c r="G80" s="9">
        <f t="shared" ref="G80:Q80" si="59">G26*G53/100000</f>
        <v>0</v>
      </c>
      <c r="H80" s="9">
        <f t="shared" si="59"/>
        <v>0</v>
      </c>
      <c r="I80" s="9">
        <f t="shared" si="59"/>
        <v>0</v>
      </c>
      <c r="J80" s="9">
        <f t="shared" si="59"/>
        <v>0</v>
      </c>
      <c r="K80" s="9">
        <f t="shared" si="59"/>
        <v>0</v>
      </c>
      <c r="L80" s="9">
        <f t="shared" si="59"/>
        <v>0</v>
      </c>
      <c r="M80" s="9">
        <f t="shared" si="59"/>
        <v>0</v>
      </c>
      <c r="N80" s="9">
        <f t="shared" si="59"/>
        <v>0</v>
      </c>
      <c r="O80" s="9">
        <f t="shared" si="59"/>
        <v>0</v>
      </c>
      <c r="P80" s="9">
        <f t="shared" si="59"/>
        <v>0</v>
      </c>
      <c r="Q80" s="9">
        <f t="shared" si="59"/>
        <v>0</v>
      </c>
    </row>
    <row r="81" spans="3:17" s="1" customFormat="1" outlineLevel="1" x14ac:dyDescent="0.3">
      <c r="C81" s="1" t="s">
        <v>36</v>
      </c>
      <c r="G81" s="9">
        <f t="shared" ref="G81:Q81" si="60">G27*G54/100000</f>
        <v>0</v>
      </c>
      <c r="H81" s="9">
        <f t="shared" si="60"/>
        <v>0</v>
      </c>
      <c r="I81" s="9">
        <f t="shared" si="60"/>
        <v>0</v>
      </c>
      <c r="J81" s="9">
        <f t="shared" si="60"/>
        <v>0</v>
      </c>
      <c r="K81" s="9">
        <f t="shared" si="60"/>
        <v>0</v>
      </c>
      <c r="L81" s="9">
        <f t="shared" si="60"/>
        <v>0</v>
      </c>
      <c r="M81" s="9">
        <f t="shared" si="60"/>
        <v>0</v>
      </c>
      <c r="N81" s="9">
        <f t="shared" si="60"/>
        <v>0</v>
      </c>
      <c r="O81" s="9">
        <f t="shared" si="60"/>
        <v>0</v>
      </c>
      <c r="P81" s="9">
        <f t="shared" si="60"/>
        <v>0</v>
      </c>
      <c r="Q81" s="9">
        <f t="shared" si="60"/>
        <v>0</v>
      </c>
    </row>
    <row r="82" spans="3:17" s="1" customFormat="1" outlineLevel="1" x14ac:dyDescent="0.3">
      <c r="C82" s="15" t="str">
        <f>IF(C28="","",C28)</f>
        <v/>
      </c>
      <c r="D82" s="16"/>
      <c r="E82" s="16"/>
      <c r="F82" s="16"/>
      <c r="G82" s="17">
        <f>SUM(G83:G86)</f>
        <v>0</v>
      </c>
      <c r="H82" s="17">
        <f t="shared" ref="H82:O82" si="61">SUM(H83:H86)</f>
        <v>0</v>
      </c>
      <c r="I82" s="17">
        <f t="shared" si="61"/>
        <v>0</v>
      </c>
      <c r="J82" s="17">
        <f t="shared" si="61"/>
        <v>0</v>
      </c>
      <c r="K82" s="17">
        <f t="shared" si="61"/>
        <v>0</v>
      </c>
      <c r="L82" s="17">
        <f t="shared" si="61"/>
        <v>0</v>
      </c>
      <c r="M82" s="17">
        <f t="shared" si="61"/>
        <v>0</v>
      </c>
      <c r="N82" s="17">
        <f t="shared" si="61"/>
        <v>0</v>
      </c>
      <c r="O82" s="17">
        <f t="shared" si="61"/>
        <v>0</v>
      </c>
      <c r="P82" s="17">
        <f t="shared" ref="P82:Q82" si="62">SUM(P83:P86)</f>
        <v>0</v>
      </c>
      <c r="Q82" s="17">
        <f t="shared" si="62"/>
        <v>0</v>
      </c>
    </row>
    <row r="83" spans="3:17" s="1" customFormat="1" outlineLevel="1" x14ac:dyDescent="0.3">
      <c r="C83" s="1" t="s">
        <v>6</v>
      </c>
      <c r="G83" s="9">
        <f>G29*G56/100000</f>
        <v>0</v>
      </c>
      <c r="H83" s="9">
        <f t="shared" ref="H83:Q83" si="63">H29*H56/100000</f>
        <v>0</v>
      </c>
      <c r="I83" s="9">
        <f t="shared" si="63"/>
        <v>0</v>
      </c>
      <c r="J83" s="9">
        <f t="shared" si="63"/>
        <v>0</v>
      </c>
      <c r="K83" s="9">
        <f t="shared" si="63"/>
        <v>0</v>
      </c>
      <c r="L83" s="9">
        <f t="shared" si="63"/>
        <v>0</v>
      </c>
      <c r="M83" s="9">
        <f t="shared" si="63"/>
        <v>0</v>
      </c>
      <c r="N83" s="9">
        <f t="shared" si="63"/>
        <v>0</v>
      </c>
      <c r="O83" s="9">
        <f t="shared" si="63"/>
        <v>0</v>
      </c>
      <c r="P83" s="9">
        <f t="shared" si="63"/>
        <v>0</v>
      </c>
      <c r="Q83" s="9">
        <f t="shared" si="63"/>
        <v>0</v>
      </c>
    </row>
    <row r="84" spans="3:17" s="1" customFormat="1" outlineLevel="1" x14ac:dyDescent="0.3">
      <c r="C84" s="1" t="s">
        <v>5</v>
      </c>
      <c r="G84" s="9">
        <f t="shared" ref="G84:Q84" si="64">G30*G57/100000</f>
        <v>0</v>
      </c>
      <c r="H84" s="9">
        <f t="shared" si="64"/>
        <v>0</v>
      </c>
      <c r="I84" s="9">
        <f t="shared" si="64"/>
        <v>0</v>
      </c>
      <c r="J84" s="9">
        <f t="shared" si="64"/>
        <v>0</v>
      </c>
      <c r="K84" s="9">
        <f t="shared" si="64"/>
        <v>0</v>
      </c>
      <c r="L84" s="9">
        <f t="shared" si="64"/>
        <v>0</v>
      </c>
      <c r="M84" s="9">
        <f t="shared" si="64"/>
        <v>0</v>
      </c>
      <c r="N84" s="9">
        <f t="shared" si="64"/>
        <v>0</v>
      </c>
      <c r="O84" s="9">
        <f t="shared" si="64"/>
        <v>0</v>
      </c>
      <c r="P84" s="9">
        <f t="shared" si="64"/>
        <v>0</v>
      </c>
      <c r="Q84" s="9">
        <f t="shared" si="64"/>
        <v>0</v>
      </c>
    </row>
    <row r="85" spans="3:17" s="1" customFormat="1" outlineLevel="1" x14ac:dyDescent="0.3">
      <c r="C85" s="1" t="s">
        <v>35</v>
      </c>
      <c r="G85" s="9">
        <f t="shared" ref="G85:Q85" si="65">G31*G58/100000</f>
        <v>0</v>
      </c>
      <c r="H85" s="9">
        <f t="shared" si="65"/>
        <v>0</v>
      </c>
      <c r="I85" s="9">
        <f t="shared" si="65"/>
        <v>0</v>
      </c>
      <c r="J85" s="9">
        <f t="shared" si="65"/>
        <v>0</v>
      </c>
      <c r="K85" s="9">
        <f t="shared" si="65"/>
        <v>0</v>
      </c>
      <c r="L85" s="9">
        <f t="shared" si="65"/>
        <v>0</v>
      </c>
      <c r="M85" s="9">
        <f t="shared" si="65"/>
        <v>0</v>
      </c>
      <c r="N85" s="9">
        <f t="shared" si="65"/>
        <v>0</v>
      </c>
      <c r="O85" s="9">
        <f t="shared" si="65"/>
        <v>0</v>
      </c>
      <c r="P85" s="9">
        <f t="shared" si="65"/>
        <v>0</v>
      </c>
      <c r="Q85" s="9">
        <f t="shared" si="65"/>
        <v>0</v>
      </c>
    </row>
    <row r="86" spans="3:17" s="1" customFormat="1" outlineLevel="1" x14ac:dyDescent="0.3">
      <c r="C86" s="1" t="s">
        <v>36</v>
      </c>
      <c r="G86" s="9">
        <f t="shared" ref="G86:Q86" si="66">G32*G59/100000</f>
        <v>0</v>
      </c>
      <c r="H86" s="9">
        <f t="shared" si="66"/>
        <v>0</v>
      </c>
      <c r="I86" s="9">
        <f t="shared" si="66"/>
        <v>0</v>
      </c>
      <c r="J86" s="9">
        <f t="shared" si="66"/>
        <v>0</v>
      </c>
      <c r="K86" s="9">
        <f t="shared" si="66"/>
        <v>0</v>
      </c>
      <c r="L86" s="9">
        <f t="shared" si="66"/>
        <v>0</v>
      </c>
      <c r="M86" s="9">
        <f t="shared" si="66"/>
        <v>0</v>
      </c>
      <c r="N86" s="9">
        <f t="shared" si="66"/>
        <v>0</v>
      </c>
      <c r="O86" s="9">
        <f t="shared" si="66"/>
        <v>0</v>
      </c>
      <c r="P86" s="9">
        <f t="shared" si="66"/>
        <v>0</v>
      </c>
      <c r="Q86" s="9">
        <f t="shared" si="66"/>
        <v>0</v>
      </c>
    </row>
    <row r="87" spans="3:17" s="1" customFormat="1" outlineLevel="1" x14ac:dyDescent="0.3">
      <c r="C87" s="15" t="str">
        <f>IF(C33="","",C33)</f>
        <v/>
      </c>
      <c r="D87" s="16"/>
      <c r="E87" s="16"/>
      <c r="F87" s="16"/>
      <c r="G87" s="17">
        <f>SUM(G88:G91)</f>
        <v>0</v>
      </c>
      <c r="H87" s="17">
        <f t="shared" ref="H87:O87" si="67">SUM(H88:H91)</f>
        <v>0</v>
      </c>
      <c r="I87" s="17">
        <f t="shared" si="67"/>
        <v>0</v>
      </c>
      <c r="J87" s="17">
        <f t="shared" si="67"/>
        <v>0</v>
      </c>
      <c r="K87" s="17">
        <f t="shared" si="67"/>
        <v>0</v>
      </c>
      <c r="L87" s="17">
        <f t="shared" si="67"/>
        <v>0</v>
      </c>
      <c r="M87" s="17">
        <f t="shared" si="67"/>
        <v>0</v>
      </c>
      <c r="N87" s="17">
        <f t="shared" si="67"/>
        <v>0</v>
      </c>
      <c r="O87" s="17">
        <f t="shared" si="67"/>
        <v>0</v>
      </c>
      <c r="P87" s="17">
        <f t="shared" ref="P87:Q87" si="68">SUM(P88:P91)</f>
        <v>0</v>
      </c>
      <c r="Q87" s="17">
        <f t="shared" si="68"/>
        <v>0</v>
      </c>
    </row>
    <row r="88" spans="3:17" s="1" customFormat="1" outlineLevel="1" x14ac:dyDescent="0.3">
      <c r="C88" s="1" t="s">
        <v>6</v>
      </c>
      <c r="G88" s="9">
        <f>G34*G61/100000</f>
        <v>0</v>
      </c>
      <c r="H88" s="9">
        <f t="shared" ref="H88:Q88" si="69">H34*H61/100000</f>
        <v>0</v>
      </c>
      <c r="I88" s="9">
        <f t="shared" si="69"/>
        <v>0</v>
      </c>
      <c r="J88" s="9">
        <f t="shared" si="69"/>
        <v>0</v>
      </c>
      <c r="K88" s="9">
        <f t="shared" si="69"/>
        <v>0</v>
      </c>
      <c r="L88" s="9">
        <f t="shared" si="69"/>
        <v>0</v>
      </c>
      <c r="M88" s="9">
        <f t="shared" si="69"/>
        <v>0</v>
      </c>
      <c r="N88" s="9">
        <f t="shared" si="69"/>
        <v>0</v>
      </c>
      <c r="O88" s="9">
        <f t="shared" si="69"/>
        <v>0</v>
      </c>
      <c r="P88" s="9">
        <f t="shared" si="69"/>
        <v>0</v>
      </c>
      <c r="Q88" s="9">
        <f t="shared" si="69"/>
        <v>0</v>
      </c>
    </row>
    <row r="89" spans="3:17" s="1" customFormat="1" outlineLevel="1" x14ac:dyDescent="0.3">
      <c r="C89" s="1" t="s">
        <v>5</v>
      </c>
      <c r="G89" s="9">
        <f t="shared" ref="G89:Q89" si="70">G35*G62/100000</f>
        <v>0</v>
      </c>
      <c r="H89" s="9">
        <f t="shared" si="70"/>
        <v>0</v>
      </c>
      <c r="I89" s="9">
        <f t="shared" si="70"/>
        <v>0</v>
      </c>
      <c r="J89" s="9">
        <f t="shared" si="70"/>
        <v>0</v>
      </c>
      <c r="K89" s="9">
        <f t="shared" si="70"/>
        <v>0</v>
      </c>
      <c r="L89" s="9">
        <f t="shared" si="70"/>
        <v>0</v>
      </c>
      <c r="M89" s="9">
        <f t="shared" si="70"/>
        <v>0</v>
      </c>
      <c r="N89" s="9">
        <f t="shared" si="70"/>
        <v>0</v>
      </c>
      <c r="O89" s="9">
        <f t="shared" si="70"/>
        <v>0</v>
      </c>
      <c r="P89" s="9">
        <f t="shared" si="70"/>
        <v>0</v>
      </c>
      <c r="Q89" s="9">
        <f t="shared" si="70"/>
        <v>0</v>
      </c>
    </row>
    <row r="90" spans="3:17" s="1" customFormat="1" outlineLevel="1" x14ac:dyDescent="0.3">
      <c r="C90" s="1" t="s">
        <v>35</v>
      </c>
      <c r="G90" s="9">
        <f t="shared" ref="G90:Q90" si="71">G36*G63/100000</f>
        <v>0</v>
      </c>
      <c r="H90" s="9">
        <f t="shared" si="71"/>
        <v>0</v>
      </c>
      <c r="I90" s="9">
        <f t="shared" si="71"/>
        <v>0</v>
      </c>
      <c r="J90" s="9">
        <f t="shared" si="71"/>
        <v>0</v>
      </c>
      <c r="K90" s="9">
        <f t="shared" si="71"/>
        <v>0</v>
      </c>
      <c r="L90" s="9">
        <f t="shared" si="71"/>
        <v>0</v>
      </c>
      <c r="M90" s="9">
        <f t="shared" si="71"/>
        <v>0</v>
      </c>
      <c r="N90" s="9">
        <f t="shared" si="71"/>
        <v>0</v>
      </c>
      <c r="O90" s="9">
        <f t="shared" si="71"/>
        <v>0</v>
      </c>
      <c r="P90" s="9">
        <f t="shared" si="71"/>
        <v>0</v>
      </c>
      <c r="Q90" s="9">
        <f t="shared" si="71"/>
        <v>0</v>
      </c>
    </row>
    <row r="91" spans="3:17" s="1" customFormat="1" outlineLevel="1" x14ac:dyDescent="0.3">
      <c r="C91" s="1" t="s">
        <v>36</v>
      </c>
      <c r="G91" s="9">
        <f t="shared" ref="G91:Q91" si="72">G37*G64/100000</f>
        <v>0</v>
      </c>
      <c r="H91" s="9">
        <f t="shared" si="72"/>
        <v>0</v>
      </c>
      <c r="I91" s="9">
        <f t="shared" si="72"/>
        <v>0</v>
      </c>
      <c r="J91" s="9">
        <f t="shared" si="72"/>
        <v>0</v>
      </c>
      <c r="K91" s="9">
        <f t="shared" si="72"/>
        <v>0</v>
      </c>
      <c r="L91" s="9">
        <f t="shared" si="72"/>
        <v>0</v>
      </c>
      <c r="M91" s="9">
        <f t="shared" si="72"/>
        <v>0</v>
      </c>
      <c r="N91" s="9">
        <f t="shared" si="72"/>
        <v>0</v>
      </c>
      <c r="O91" s="9">
        <f t="shared" si="72"/>
        <v>0</v>
      </c>
      <c r="P91" s="9">
        <f t="shared" si="72"/>
        <v>0</v>
      </c>
      <c r="Q91" s="9">
        <f t="shared" si="72"/>
        <v>0</v>
      </c>
    </row>
    <row r="92" spans="3:17" s="1" customFormat="1" x14ac:dyDescent="0.3">
      <c r="G92" s="9"/>
      <c r="H92" s="9"/>
      <c r="I92" s="9"/>
      <c r="J92" s="9"/>
      <c r="K92" s="9"/>
      <c r="L92" s="9"/>
      <c r="M92" s="9"/>
      <c r="N92" s="9"/>
      <c r="O92" s="9"/>
      <c r="P92" s="9"/>
      <c r="Q92" s="9"/>
    </row>
    <row r="93" spans="3:17" s="1" customFormat="1" x14ac:dyDescent="0.3">
      <c r="C93" s="5" t="s">
        <v>267</v>
      </c>
      <c r="D93" s="5"/>
      <c r="E93" s="5"/>
      <c r="F93" s="5"/>
      <c r="G93" s="11"/>
      <c r="H93" s="11"/>
      <c r="I93" s="11"/>
      <c r="J93" s="11"/>
      <c r="K93" s="11"/>
      <c r="L93" s="11"/>
      <c r="M93" s="11"/>
      <c r="N93" s="11"/>
      <c r="O93" s="11"/>
      <c r="P93" s="11"/>
      <c r="Q93" s="11"/>
    </row>
    <row r="94" spans="3:17" s="1" customFormat="1" x14ac:dyDescent="0.3">
      <c r="C94" s="3" t="s">
        <v>268</v>
      </c>
      <c r="G94" s="9"/>
      <c r="H94" s="9"/>
      <c r="I94" s="9"/>
      <c r="J94" s="9"/>
      <c r="K94" s="9"/>
      <c r="L94" s="9"/>
      <c r="M94" s="9"/>
      <c r="N94" s="9"/>
      <c r="O94" s="9"/>
      <c r="P94" s="9"/>
      <c r="Q94" s="9"/>
    </row>
    <row r="95" spans="3:17" s="1" customFormat="1" x14ac:dyDescent="0.3">
      <c r="C95" s="1" t="s">
        <v>269</v>
      </c>
      <c r="G95" s="53">
        <v>0</v>
      </c>
      <c r="H95" s="53">
        <f>G95</f>
        <v>0</v>
      </c>
      <c r="I95" s="53">
        <v>1.05</v>
      </c>
      <c r="J95" s="53">
        <f t="shared" ref="J95:Q95" si="73">I95</f>
        <v>1.05</v>
      </c>
      <c r="K95" s="53">
        <f t="shared" si="73"/>
        <v>1.05</v>
      </c>
      <c r="L95" s="53">
        <f t="shared" si="73"/>
        <v>1.05</v>
      </c>
      <c r="M95" s="53">
        <f t="shared" si="73"/>
        <v>1.05</v>
      </c>
      <c r="N95" s="53">
        <f t="shared" si="73"/>
        <v>1.05</v>
      </c>
      <c r="O95" s="53">
        <f t="shared" si="73"/>
        <v>1.05</v>
      </c>
      <c r="P95" s="53">
        <f t="shared" si="73"/>
        <v>1.05</v>
      </c>
      <c r="Q95" s="53">
        <f t="shared" si="73"/>
        <v>1.05</v>
      </c>
    </row>
    <row r="96" spans="3:17" s="1" customFormat="1" x14ac:dyDescent="0.3">
      <c r="C96" s="1" t="s">
        <v>270</v>
      </c>
      <c r="G96" s="53">
        <v>0</v>
      </c>
      <c r="H96" s="53">
        <f>G96</f>
        <v>0</v>
      </c>
      <c r="I96" s="53">
        <v>0</v>
      </c>
      <c r="J96" s="53">
        <f t="shared" ref="J96:Q96" si="74">I96</f>
        <v>0</v>
      </c>
      <c r="K96" s="53">
        <f t="shared" si="74"/>
        <v>0</v>
      </c>
      <c r="L96" s="53">
        <f t="shared" si="74"/>
        <v>0</v>
      </c>
      <c r="M96" s="53">
        <f t="shared" si="74"/>
        <v>0</v>
      </c>
      <c r="N96" s="53">
        <f t="shared" si="74"/>
        <v>0</v>
      </c>
      <c r="O96" s="53">
        <f t="shared" si="74"/>
        <v>0</v>
      </c>
      <c r="P96" s="53">
        <f t="shared" si="74"/>
        <v>0</v>
      </c>
      <c r="Q96" s="53">
        <f t="shared" si="74"/>
        <v>0</v>
      </c>
    </row>
    <row r="97" spans="3:17" s="47" customFormat="1" x14ac:dyDescent="0.3">
      <c r="C97" s="39" t="s">
        <v>275</v>
      </c>
      <c r="G97" s="54">
        <f t="shared" ref="G97:Q97" si="75">G66*G95</f>
        <v>0</v>
      </c>
      <c r="H97" s="54">
        <f t="shared" si="75"/>
        <v>0</v>
      </c>
      <c r="I97" s="54">
        <f t="shared" si="75"/>
        <v>21.4719187440441</v>
      </c>
      <c r="J97" s="54">
        <f t="shared" si="75"/>
        <v>21.585418415837815</v>
      </c>
      <c r="K97" s="54">
        <f t="shared" si="75"/>
        <v>21.619299004368603</v>
      </c>
      <c r="L97" s="54">
        <f t="shared" si="75"/>
        <v>21.65481357629448</v>
      </c>
      <c r="M97" s="54">
        <f t="shared" si="75"/>
        <v>21.694927238828019</v>
      </c>
      <c r="N97" s="54">
        <f t="shared" si="75"/>
        <v>21.734948034901308</v>
      </c>
      <c r="O97" s="54">
        <f t="shared" si="75"/>
        <v>21.841393861678696</v>
      </c>
      <c r="P97" s="54">
        <f t="shared" si="75"/>
        <v>21.969694398170233</v>
      </c>
      <c r="Q97" s="54">
        <f t="shared" si="75"/>
        <v>22.086810113195973</v>
      </c>
    </row>
    <row r="98" spans="3:17" s="47" customFormat="1" x14ac:dyDescent="0.3">
      <c r="C98" s="39" t="s">
        <v>276</v>
      </c>
      <c r="G98" s="54">
        <f t="shared" ref="G98:Q98" si="76">G96*G66</f>
        <v>0</v>
      </c>
      <c r="H98" s="54">
        <f t="shared" si="76"/>
        <v>0</v>
      </c>
      <c r="I98" s="54">
        <f t="shared" si="76"/>
        <v>0</v>
      </c>
      <c r="J98" s="54">
        <f t="shared" si="76"/>
        <v>0</v>
      </c>
      <c r="K98" s="54">
        <f t="shared" si="76"/>
        <v>0</v>
      </c>
      <c r="L98" s="54">
        <f t="shared" si="76"/>
        <v>0</v>
      </c>
      <c r="M98" s="54">
        <f t="shared" si="76"/>
        <v>0</v>
      </c>
      <c r="N98" s="54">
        <f t="shared" si="76"/>
        <v>0</v>
      </c>
      <c r="O98" s="54">
        <f t="shared" si="76"/>
        <v>0</v>
      </c>
      <c r="P98" s="54">
        <f t="shared" si="76"/>
        <v>0</v>
      </c>
      <c r="Q98" s="54">
        <f t="shared" si="76"/>
        <v>0</v>
      </c>
    </row>
    <row r="99" spans="3:17" s="6" customFormat="1" x14ac:dyDescent="0.3">
      <c r="C99" s="19"/>
      <c r="G99" s="48"/>
      <c r="I99" s="49"/>
      <c r="J99" s="49"/>
      <c r="K99" s="49"/>
      <c r="L99" s="49"/>
      <c r="M99" s="49"/>
      <c r="N99" s="49"/>
      <c r="O99" s="49"/>
      <c r="P99" s="49"/>
      <c r="Q99" s="49"/>
    </row>
    <row r="100" spans="3:17" s="47" customFormat="1" x14ac:dyDescent="0.3">
      <c r="C100" s="5" t="s">
        <v>122</v>
      </c>
      <c r="D100" s="5"/>
      <c r="E100" s="5"/>
      <c r="F100" s="5"/>
      <c r="G100" s="11"/>
      <c r="H100" s="11"/>
      <c r="I100" s="11"/>
      <c r="J100" s="11"/>
      <c r="K100" s="11"/>
      <c r="L100" s="11"/>
      <c r="M100" s="11"/>
      <c r="N100" s="11"/>
      <c r="O100" s="11"/>
      <c r="P100" s="11"/>
      <c r="Q100" s="11"/>
    </row>
    <row r="101" spans="3:17" s="47" customFormat="1" x14ac:dyDescent="0.3">
      <c r="C101" s="19" t="s">
        <v>271</v>
      </c>
      <c r="G101" s="50"/>
      <c r="I101" s="49"/>
    </row>
    <row r="102" spans="3:17" s="47" customFormat="1" x14ac:dyDescent="0.3">
      <c r="C102" s="1" t="s">
        <v>272</v>
      </c>
      <c r="G102" s="55">
        <v>36</v>
      </c>
      <c r="H102" s="64">
        <f>G102</f>
        <v>36</v>
      </c>
      <c r="I102" s="64">
        <f t="shared" ref="I102:Q102" si="77">H102</f>
        <v>36</v>
      </c>
      <c r="J102" s="64">
        <f t="shared" si="77"/>
        <v>36</v>
      </c>
      <c r="K102" s="64">
        <f t="shared" si="77"/>
        <v>36</v>
      </c>
      <c r="L102" s="64">
        <f t="shared" si="77"/>
        <v>36</v>
      </c>
      <c r="M102" s="64">
        <f t="shared" si="77"/>
        <v>36</v>
      </c>
      <c r="N102" s="64">
        <f t="shared" si="77"/>
        <v>36</v>
      </c>
      <c r="O102" s="64">
        <f t="shared" si="77"/>
        <v>36</v>
      </c>
      <c r="P102" s="64">
        <f t="shared" si="77"/>
        <v>36</v>
      </c>
      <c r="Q102" s="64">
        <f t="shared" si="77"/>
        <v>36</v>
      </c>
    </row>
    <row r="103" spans="3:17" s="47" customFormat="1" x14ac:dyDescent="0.3">
      <c r="C103" s="1" t="s">
        <v>273</v>
      </c>
      <c r="G103" s="55">
        <v>36</v>
      </c>
      <c r="H103" s="64">
        <f t="shared" ref="H103:Q103" si="78">G103</f>
        <v>36</v>
      </c>
      <c r="I103" s="64">
        <f t="shared" si="78"/>
        <v>36</v>
      </c>
      <c r="J103" s="64">
        <f t="shared" si="78"/>
        <v>36</v>
      </c>
      <c r="K103" s="64">
        <f t="shared" si="78"/>
        <v>36</v>
      </c>
      <c r="L103" s="64">
        <f t="shared" si="78"/>
        <v>36</v>
      </c>
      <c r="M103" s="64">
        <f t="shared" si="78"/>
        <v>36</v>
      </c>
      <c r="N103" s="64">
        <f t="shared" si="78"/>
        <v>36</v>
      </c>
      <c r="O103" s="64">
        <f t="shared" si="78"/>
        <v>36</v>
      </c>
      <c r="P103" s="64">
        <f t="shared" si="78"/>
        <v>36</v>
      </c>
      <c r="Q103" s="64">
        <f t="shared" si="78"/>
        <v>36</v>
      </c>
    </row>
    <row r="104" spans="3:17" s="6" customFormat="1" x14ac:dyDescent="0.3">
      <c r="C104" s="19" t="s">
        <v>274</v>
      </c>
      <c r="G104" s="19"/>
      <c r="I104" s="52"/>
    </row>
    <row r="105" spans="3:17" s="6" customFormat="1" x14ac:dyDescent="0.3">
      <c r="C105" s="1" t="s">
        <v>272</v>
      </c>
      <c r="G105" s="56">
        <v>1</v>
      </c>
      <c r="H105" s="53">
        <f>G105</f>
        <v>1</v>
      </c>
      <c r="I105" s="53">
        <f t="shared" ref="I105:Q105" si="79">H105</f>
        <v>1</v>
      </c>
      <c r="J105" s="53">
        <f t="shared" si="79"/>
        <v>1</v>
      </c>
      <c r="K105" s="53">
        <f t="shared" si="79"/>
        <v>1</v>
      </c>
      <c r="L105" s="53">
        <f t="shared" si="79"/>
        <v>1</v>
      </c>
      <c r="M105" s="53">
        <f t="shared" si="79"/>
        <v>1</v>
      </c>
      <c r="N105" s="53">
        <f t="shared" si="79"/>
        <v>1</v>
      </c>
      <c r="O105" s="53">
        <f t="shared" si="79"/>
        <v>1</v>
      </c>
      <c r="P105" s="53">
        <f t="shared" si="79"/>
        <v>1</v>
      </c>
      <c r="Q105" s="53">
        <f t="shared" si="79"/>
        <v>1</v>
      </c>
    </row>
    <row r="106" spans="3:17" s="6" customFormat="1" x14ac:dyDescent="0.3">
      <c r="C106" s="1" t="s">
        <v>273</v>
      </c>
      <c r="G106" s="56">
        <v>1</v>
      </c>
      <c r="H106" s="53">
        <f t="shared" ref="H106:Q106" si="80">G106</f>
        <v>1</v>
      </c>
      <c r="I106" s="53">
        <f t="shared" si="80"/>
        <v>1</v>
      </c>
      <c r="J106" s="53">
        <f t="shared" si="80"/>
        <v>1</v>
      </c>
      <c r="K106" s="53">
        <f t="shared" si="80"/>
        <v>1</v>
      </c>
      <c r="L106" s="53">
        <f t="shared" si="80"/>
        <v>1</v>
      </c>
      <c r="M106" s="53">
        <f t="shared" si="80"/>
        <v>1</v>
      </c>
      <c r="N106" s="53">
        <f t="shared" si="80"/>
        <v>1</v>
      </c>
      <c r="O106" s="53">
        <f t="shared" si="80"/>
        <v>1</v>
      </c>
      <c r="P106" s="53">
        <f t="shared" si="80"/>
        <v>1</v>
      </c>
      <c r="Q106" s="53">
        <f t="shared" si="80"/>
        <v>1</v>
      </c>
    </row>
    <row r="107" spans="3:17" s="6" customFormat="1" x14ac:dyDescent="0.3">
      <c r="C107" s="19" t="s">
        <v>283</v>
      </c>
      <c r="G107" s="22"/>
      <c r="H107" s="20"/>
      <c r="J107" s="20"/>
    </row>
    <row r="108" spans="3:17" s="6" customFormat="1" x14ac:dyDescent="0.3">
      <c r="C108" s="1" t="s">
        <v>272</v>
      </c>
      <c r="G108" s="55"/>
      <c r="H108" s="55">
        <v>225</v>
      </c>
      <c r="I108" s="55"/>
      <c r="J108" s="55"/>
      <c r="K108" s="55"/>
      <c r="L108" s="55"/>
      <c r="M108" s="55"/>
      <c r="N108" s="55"/>
      <c r="O108" s="55"/>
      <c r="P108" s="55"/>
      <c r="Q108" s="55"/>
    </row>
    <row r="109" spans="3:17" s="6" customFormat="1" x14ac:dyDescent="0.3">
      <c r="C109" s="1" t="s">
        <v>273</v>
      </c>
      <c r="G109" s="55"/>
      <c r="H109" s="55"/>
      <c r="I109" s="55"/>
      <c r="J109" s="55"/>
      <c r="K109" s="55"/>
      <c r="L109" s="55"/>
      <c r="M109" s="55"/>
      <c r="N109" s="55"/>
      <c r="O109" s="55"/>
      <c r="P109" s="55"/>
      <c r="Q109" s="55"/>
    </row>
    <row r="110" spans="3:17" s="6" customFormat="1" ht="14.55" hidden="1" x14ac:dyDescent="0.35">
      <c r="C110" s="19"/>
      <c r="G110" s="22"/>
      <c r="H110" s="20"/>
      <c r="J110" s="20"/>
    </row>
    <row r="111" spans="3:17" s="6" customFormat="1" ht="14.55" hidden="1" x14ac:dyDescent="0.35">
      <c r="C111" s="47" t="s">
        <v>278</v>
      </c>
      <c r="G111" s="41">
        <f>G102/12</f>
        <v>3</v>
      </c>
      <c r="H111" s="41">
        <f t="shared" ref="H111:Q111" si="81">H102/12</f>
        <v>3</v>
      </c>
      <c r="I111" s="41">
        <f t="shared" si="81"/>
        <v>3</v>
      </c>
      <c r="J111" s="41">
        <f t="shared" si="81"/>
        <v>3</v>
      </c>
      <c r="K111" s="41">
        <f t="shared" si="81"/>
        <v>3</v>
      </c>
      <c r="L111" s="41">
        <f t="shared" si="81"/>
        <v>3</v>
      </c>
      <c r="M111" s="41">
        <f t="shared" si="81"/>
        <v>3</v>
      </c>
      <c r="N111" s="41">
        <f t="shared" si="81"/>
        <v>3</v>
      </c>
      <c r="O111" s="41">
        <f t="shared" si="81"/>
        <v>3</v>
      </c>
      <c r="P111" s="41">
        <f t="shared" si="81"/>
        <v>3</v>
      </c>
      <c r="Q111" s="41">
        <f t="shared" si="81"/>
        <v>3</v>
      </c>
    </row>
    <row r="112" spans="3:17" s="6" customFormat="1" ht="14.55" hidden="1" x14ac:dyDescent="0.35">
      <c r="C112" s="19" t="s">
        <v>280</v>
      </c>
      <c r="G112" s="41">
        <f>IF(G111&gt;1,1,G111)</f>
        <v>1</v>
      </c>
      <c r="H112" s="41">
        <f t="shared" ref="H112:Q112" si="82">IF(H111&gt;1,1,H111)</f>
        <v>1</v>
      </c>
      <c r="I112" s="41">
        <f t="shared" si="82"/>
        <v>1</v>
      </c>
      <c r="J112" s="41">
        <f t="shared" si="82"/>
        <v>1</v>
      </c>
      <c r="K112" s="41">
        <f t="shared" si="82"/>
        <v>1</v>
      </c>
      <c r="L112" s="41">
        <f t="shared" si="82"/>
        <v>1</v>
      </c>
      <c r="M112" s="41">
        <f t="shared" si="82"/>
        <v>1</v>
      </c>
      <c r="N112" s="41">
        <f t="shared" si="82"/>
        <v>1</v>
      </c>
      <c r="O112" s="41">
        <f t="shared" si="82"/>
        <v>1</v>
      </c>
      <c r="P112" s="41">
        <f t="shared" si="82"/>
        <v>1</v>
      </c>
      <c r="Q112" s="41">
        <f t="shared" si="82"/>
        <v>1</v>
      </c>
    </row>
    <row r="113" spans="3:17" s="6" customFormat="1" ht="14.55" hidden="1" x14ac:dyDescent="0.35">
      <c r="C113" s="19" t="s">
        <v>281</v>
      </c>
      <c r="G113" s="41">
        <f>IF(G112&gt;=1,IF(G111&gt;2,1,G111-1),0)</f>
        <v>1</v>
      </c>
      <c r="H113" s="41">
        <f t="shared" ref="H113:Q113" si="83">IF(H112&gt;=1,IF(H111&gt;2,1,H111-1),0)</f>
        <v>1</v>
      </c>
      <c r="I113" s="41">
        <f t="shared" si="83"/>
        <v>1</v>
      </c>
      <c r="J113" s="41">
        <f t="shared" si="83"/>
        <v>1</v>
      </c>
      <c r="K113" s="41">
        <f t="shared" si="83"/>
        <v>1</v>
      </c>
      <c r="L113" s="41">
        <f t="shared" si="83"/>
        <v>1</v>
      </c>
      <c r="M113" s="41">
        <f t="shared" si="83"/>
        <v>1</v>
      </c>
      <c r="N113" s="41">
        <f t="shared" si="83"/>
        <v>1</v>
      </c>
      <c r="O113" s="41">
        <f t="shared" si="83"/>
        <v>1</v>
      </c>
      <c r="P113" s="41">
        <f t="shared" si="83"/>
        <v>1</v>
      </c>
      <c r="Q113" s="41">
        <f t="shared" si="83"/>
        <v>1</v>
      </c>
    </row>
    <row r="114" spans="3:17" s="6" customFormat="1" ht="14.55" hidden="1" x14ac:dyDescent="0.35">
      <c r="C114" s="19" t="s">
        <v>282</v>
      </c>
      <c r="G114" s="41">
        <f>IF(G113&gt;=1,IF(G111&gt;3,1,G111-2),0)</f>
        <v>1</v>
      </c>
      <c r="H114" s="41">
        <f t="shared" ref="H114:Q114" si="84">IF(H113&gt;=1,IF(H111&gt;3,1,H111-2),0)</f>
        <v>1</v>
      </c>
      <c r="I114" s="41">
        <f t="shared" si="84"/>
        <v>1</v>
      </c>
      <c r="J114" s="41">
        <f t="shared" si="84"/>
        <v>1</v>
      </c>
      <c r="K114" s="41">
        <f t="shared" si="84"/>
        <v>1</v>
      </c>
      <c r="L114" s="41">
        <f t="shared" si="84"/>
        <v>1</v>
      </c>
      <c r="M114" s="41">
        <f t="shared" si="84"/>
        <v>1</v>
      </c>
      <c r="N114" s="41">
        <f t="shared" si="84"/>
        <v>1</v>
      </c>
      <c r="O114" s="41">
        <f t="shared" si="84"/>
        <v>1</v>
      </c>
      <c r="P114" s="41">
        <f t="shared" si="84"/>
        <v>1</v>
      </c>
      <c r="Q114" s="41">
        <f t="shared" si="84"/>
        <v>1</v>
      </c>
    </row>
    <row r="115" spans="3:17" s="6" customFormat="1" ht="14.55" hidden="1" x14ac:dyDescent="0.35"/>
    <row r="116" spans="3:17" s="6" customFormat="1" ht="14.55" hidden="1" x14ac:dyDescent="0.35">
      <c r="C116" s="47" t="s">
        <v>279</v>
      </c>
      <c r="G116" s="41">
        <f t="shared" ref="G116:Q116" si="85">G103/12</f>
        <v>3</v>
      </c>
      <c r="H116" s="41">
        <f t="shared" si="85"/>
        <v>3</v>
      </c>
      <c r="I116" s="41">
        <f t="shared" si="85"/>
        <v>3</v>
      </c>
      <c r="J116" s="41">
        <f t="shared" si="85"/>
        <v>3</v>
      </c>
      <c r="K116" s="41">
        <f t="shared" si="85"/>
        <v>3</v>
      </c>
      <c r="L116" s="41">
        <f t="shared" si="85"/>
        <v>3</v>
      </c>
      <c r="M116" s="41">
        <f t="shared" si="85"/>
        <v>3</v>
      </c>
      <c r="N116" s="41">
        <f t="shared" si="85"/>
        <v>3</v>
      </c>
      <c r="O116" s="41">
        <f t="shared" si="85"/>
        <v>3</v>
      </c>
      <c r="P116" s="41">
        <f t="shared" si="85"/>
        <v>3</v>
      </c>
      <c r="Q116" s="41">
        <f t="shared" si="85"/>
        <v>3</v>
      </c>
    </row>
    <row r="117" spans="3:17" s="6" customFormat="1" ht="14.55" hidden="1" x14ac:dyDescent="0.35">
      <c r="C117" s="19" t="s">
        <v>291</v>
      </c>
      <c r="G117" s="41">
        <f>IF(G116&gt;1,1,G116)</f>
        <v>1</v>
      </c>
      <c r="H117" s="41">
        <f t="shared" ref="H117:Q117" si="86">IF(H116&gt;1,1,H116)</f>
        <v>1</v>
      </c>
      <c r="I117" s="41">
        <f t="shared" si="86"/>
        <v>1</v>
      </c>
      <c r="J117" s="41">
        <f t="shared" si="86"/>
        <v>1</v>
      </c>
      <c r="K117" s="41">
        <f t="shared" si="86"/>
        <v>1</v>
      </c>
      <c r="L117" s="41">
        <f t="shared" si="86"/>
        <v>1</v>
      </c>
      <c r="M117" s="41">
        <f t="shared" si="86"/>
        <v>1</v>
      </c>
      <c r="N117" s="41">
        <f t="shared" si="86"/>
        <v>1</v>
      </c>
      <c r="O117" s="41">
        <f t="shared" si="86"/>
        <v>1</v>
      </c>
      <c r="P117" s="41">
        <f t="shared" si="86"/>
        <v>1</v>
      </c>
      <c r="Q117" s="41">
        <f t="shared" si="86"/>
        <v>1</v>
      </c>
    </row>
    <row r="118" spans="3:17" s="6" customFormat="1" ht="14.55" hidden="1" x14ac:dyDescent="0.35">
      <c r="C118" s="19" t="s">
        <v>292</v>
      </c>
      <c r="G118" s="41">
        <f>IF(G117&gt;=1,IF(G116&gt;2,1,G116-1),0)</f>
        <v>1</v>
      </c>
      <c r="H118" s="41">
        <f t="shared" ref="H118" si="87">IF(H117&gt;=1,IF(H116&gt;2,1,H116-1),0)</f>
        <v>1</v>
      </c>
      <c r="I118" s="41">
        <f t="shared" ref="I118" si="88">IF(I117&gt;=1,IF(I116&gt;2,1,I116-1),0)</f>
        <v>1</v>
      </c>
      <c r="J118" s="41">
        <f t="shared" ref="J118" si="89">IF(J117&gt;=1,IF(J116&gt;2,1,J116-1),0)</f>
        <v>1</v>
      </c>
      <c r="K118" s="41">
        <f t="shared" ref="K118" si="90">IF(K117&gt;=1,IF(K116&gt;2,1,K116-1),0)</f>
        <v>1</v>
      </c>
      <c r="L118" s="41">
        <f t="shared" ref="L118" si="91">IF(L117&gt;=1,IF(L116&gt;2,1,L116-1),0)</f>
        <v>1</v>
      </c>
      <c r="M118" s="41">
        <f t="shared" ref="M118" si="92">IF(M117&gt;=1,IF(M116&gt;2,1,M116-1),0)</f>
        <v>1</v>
      </c>
      <c r="N118" s="41">
        <f t="shared" ref="N118" si="93">IF(N117&gt;=1,IF(N116&gt;2,1,N116-1),0)</f>
        <v>1</v>
      </c>
      <c r="O118" s="41">
        <f t="shared" ref="O118" si="94">IF(O117&gt;=1,IF(O116&gt;2,1,O116-1),0)</f>
        <v>1</v>
      </c>
      <c r="P118" s="41">
        <f t="shared" ref="P118" si="95">IF(P117&gt;=1,IF(P116&gt;2,1,P116-1),0)</f>
        <v>1</v>
      </c>
      <c r="Q118" s="41">
        <f t="shared" ref="Q118" si="96">IF(Q117&gt;=1,IF(Q116&gt;2,1,Q116-1),0)</f>
        <v>1</v>
      </c>
    </row>
    <row r="119" spans="3:17" s="6" customFormat="1" ht="14.55" hidden="1" x14ac:dyDescent="0.35">
      <c r="C119" s="19" t="s">
        <v>293</v>
      </c>
      <c r="G119" s="41">
        <f>IF(G118&gt;=1,IF(G116&gt;3,1,G116-2),0)</f>
        <v>1</v>
      </c>
      <c r="H119" s="41">
        <f t="shared" ref="H119" si="97">IF(H118&gt;=1,IF(H116&gt;3,1,H116-2),0)</f>
        <v>1</v>
      </c>
      <c r="I119" s="41">
        <f t="shared" ref="I119" si="98">IF(I118&gt;=1,IF(I116&gt;3,1,I116-2),0)</f>
        <v>1</v>
      </c>
      <c r="J119" s="41">
        <f t="shared" ref="J119" si="99">IF(J118&gt;=1,IF(J116&gt;3,1,J116-2),0)</f>
        <v>1</v>
      </c>
      <c r="K119" s="41">
        <f t="shared" ref="K119" si="100">IF(K118&gt;=1,IF(K116&gt;3,1,K116-2),0)</f>
        <v>1</v>
      </c>
      <c r="L119" s="41">
        <f t="shared" ref="L119" si="101">IF(L118&gt;=1,IF(L116&gt;3,1,L116-2),0)</f>
        <v>1</v>
      </c>
      <c r="M119" s="41">
        <f t="shared" ref="M119" si="102">IF(M118&gt;=1,IF(M116&gt;3,1,M116-2),0)</f>
        <v>1</v>
      </c>
      <c r="N119" s="41">
        <f t="shared" ref="N119" si="103">IF(N118&gt;=1,IF(N116&gt;3,1,N116-2),0)</f>
        <v>1</v>
      </c>
      <c r="O119" s="41">
        <f t="shared" ref="O119" si="104">IF(O118&gt;=1,IF(O116&gt;3,1,O116-2),0)</f>
        <v>1</v>
      </c>
      <c r="P119" s="41">
        <f t="shared" ref="P119" si="105">IF(P118&gt;=1,IF(P116&gt;3,1,P116-2),0)</f>
        <v>1</v>
      </c>
      <c r="Q119" s="41">
        <f t="shared" ref="Q119" si="106">IF(Q118&gt;=1,IF(Q116&gt;3,1,Q116-2),0)</f>
        <v>1</v>
      </c>
    </row>
    <row r="120" spans="3:17" s="6" customFormat="1" ht="14.55" hidden="1" x14ac:dyDescent="0.35">
      <c r="C120" s="1"/>
      <c r="G120" s="22"/>
      <c r="H120" s="20"/>
      <c r="J120" s="20"/>
    </row>
    <row r="121" spans="3:17" s="6" customFormat="1" ht="14.55" hidden="1" x14ac:dyDescent="0.35">
      <c r="C121" s="3" t="s">
        <v>284</v>
      </c>
      <c r="G121" s="22"/>
      <c r="H121" s="20"/>
      <c r="J121" s="20"/>
    </row>
    <row r="122" spans="3:17" s="6" customFormat="1" ht="14.55" hidden="1" x14ac:dyDescent="0.35">
      <c r="C122" s="1" t="s">
        <v>285</v>
      </c>
      <c r="G122" s="23">
        <f>G97*G112*G105</f>
        <v>0</v>
      </c>
      <c r="H122" s="23">
        <f t="shared" ref="H122:Q122" si="107">H97*H112*H105</f>
        <v>0</v>
      </c>
      <c r="I122" s="23">
        <f t="shared" si="107"/>
        <v>21.4719187440441</v>
      </c>
      <c r="J122" s="23">
        <f t="shared" si="107"/>
        <v>21.585418415837815</v>
      </c>
      <c r="K122" s="23">
        <f t="shared" si="107"/>
        <v>21.619299004368603</v>
      </c>
      <c r="L122" s="23">
        <f t="shared" si="107"/>
        <v>21.65481357629448</v>
      </c>
      <c r="M122" s="23">
        <f t="shared" si="107"/>
        <v>21.694927238828019</v>
      </c>
      <c r="N122" s="23">
        <f t="shared" si="107"/>
        <v>21.734948034901308</v>
      </c>
      <c r="O122" s="23">
        <f t="shared" si="107"/>
        <v>21.841393861678696</v>
      </c>
      <c r="P122" s="23">
        <f t="shared" si="107"/>
        <v>21.969694398170233</v>
      </c>
      <c r="Q122" s="23">
        <f t="shared" si="107"/>
        <v>22.086810113195973</v>
      </c>
    </row>
    <row r="123" spans="3:17" s="6" customFormat="1" ht="14.55" hidden="1" x14ac:dyDescent="0.35">
      <c r="C123" s="1" t="s">
        <v>286</v>
      </c>
      <c r="G123" s="22"/>
      <c r="H123" s="23">
        <f>G122*G113*H105</f>
        <v>0</v>
      </c>
      <c r="I123" s="23">
        <f>H122*H113*I105</f>
        <v>0</v>
      </c>
      <c r="J123" s="23">
        <f t="shared" ref="J123:Q123" si="108">I122*I113*J105</f>
        <v>21.4719187440441</v>
      </c>
      <c r="K123" s="23">
        <f t="shared" si="108"/>
        <v>21.585418415837815</v>
      </c>
      <c r="L123" s="23">
        <f t="shared" si="108"/>
        <v>21.619299004368603</v>
      </c>
      <c r="M123" s="23">
        <f t="shared" si="108"/>
        <v>21.65481357629448</v>
      </c>
      <c r="N123" s="23">
        <f t="shared" si="108"/>
        <v>21.694927238828019</v>
      </c>
      <c r="O123" s="23">
        <f t="shared" si="108"/>
        <v>21.734948034901308</v>
      </c>
      <c r="P123" s="23">
        <f t="shared" si="108"/>
        <v>21.841393861678696</v>
      </c>
      <c r="Q123" s="23">
        <f t="shared" si="108"/>
        <v>21.969694398170233</v>
      </c>
    </row>
    <row r="124" spans="3:17" s="6" customFormat="1" ht="14.55" hidden="1" x14ac:dyDescent="0.35">
      <c r="C124" s="1" t="s">
        <v>287</v>
      </c>
      <c r="G124" s="22"/>
      <c r="H124" s="51"/>
      <c r="I124" s="23">
        <f>H123*G114*I105</f>
        <v>0</v>
      </c>
      <c r="J124" s="23">
        <f t="shared" ref="J124:Q124" si="109">I123*H114*J105</f>
        <v>0</v>
      </c>
      <c r="K124" s="23">
        <f t="shared" si="109"/>
        <v>21.4719187440441</v>
      </c>
      <c r="L124" s="23">
        <f t="shared" si="109"/>
        <v>21.585418415837815</v>
      </c>
      <c r="M124" s="23">
        <f t="shared" si="109"/>
        <v>21.619299004368603</v>
      </c>
      <c r="N124" s="23">
        <f t="shared" si="109"/>
        <v>21.65481357629448</v>
      </c>
      <c r="O124" s="23">
        <f t="shared" si="109"/>
        <v>21.694927238828019</v>
      </c>
      <c r="P124" s="23">
        <f t="shared" si="109"/>
        <v>21.734948034901308</v>
      </c>
      <c r="Q124" s="23">
        <f t="shared" si="109"/>
        <v>21.841393861678696</v>
      </c>
    </row>
    <row r="125" spans="3:17" s="6" customFormat="1" ht="14.55" hidden="1" x14ac:dyDescent="0.35">
      <c r="C125" s="3" t="s">
        <v>277</v>
      </c>
      <c r="G125" s="22"/>
      <c r="H125" s="20"/>
      <c r="J125" s="20"/>
    </row>
    <row r="126" spans="3:17" s="6" customFormat="1" ht="14.55" hidden="1" x14ac:dyDescent="0.35">
      <c r="C126" s="65">
        <v>2015</v>
      </c>
      <c r="G126" s="23">
        <f>G$108*G$112</f>
        <v>0</v>
      </c>
      <c r="H126" s="23">
        <f>IF(G126-(G126/G$111)&gt;0,G126-(G126/G$111),0)</f>
        <v>0</v>
      </c>
      <c r="I126" s="23">
        <f>IF(H126-(G126/G$111)&gt;0,H126-(G126/G$111),0)</f>
        <v>0</v>
      </c>
      <c r="J126" s="23">
        <f>IF(I126-(G126/G$111)&gt;0,I126-(G126/G$111),0)</f>
        <v>0</v>
      </c>
      <c r="K126" s="23"/>
      <c r="L126" s="23"/>
      <c r="M126" s="23"/>
      <c r="N126" s="23"/>
      <c r="O126" s="23"/>
      <c r="P126" s="23"/>
      <c r="Q126" s="23"/>
    </row>
    <row r="127" spans="3:17" s="6" customFormat="1" ht="14.55" hidden="1" x14ac:dyDescent="0.35">
      <c r="C127" s="65">
        <f>C126+1</f>
        <v>2016</v>
      </c>
      <c r="G127" s="23"/>
      <c r="H127" s="23">
        <f>H$108*H$112</f>
        <v>225</v>
      </c>
      <c r="I127" s="23">
        <f>IF(H127-(H127/H$111)&gt;0,H127-(H127/H$111),0)</f>
        <v>150</v>
      </c>
      <c r="J127" s="23">
        <f>IF(I127-(H127/H$111)&gt;0,I127-(H127/H$111),0)</f>
        <v>75</v>
      </c>
      <c r="K127" s="23">
        <f>IF(J127-(H127/H$111)&gt;0,J127-(H127/H$111),0)</f>
        <v>0</v>
      </c>
      <c r="L127" s="23"/>
      <c r="M127" s="23"/>
      <c r="N127" s="23"/>
      <c r="O127" s="23"/>
      <c r="P127" s="23"/>
      <c r="Q127" s="23"/>
    </row>
    <row r="128" spans="3:17" s="6" customFormat="1" ht="14.55" hidden="1" x14ac:dyDescent="0.35">
      <c r="C128" s="65">
        <f t="shared" ref="C128:C136" si="110">C127+1</f>
        <v>2017</v>
      </c>
      <c r="G128" s="23"/>
      <c r="H128" s="23"/>
      <c r="I128" s="23">
        <f>I$108*I$112</f>
        <v>0</v>
      </c>
      <c r="J128" s="23">
        <f>IF(I128-(I128/I$111)&gt;0,I128-(I128/I$111),0)</f>
        <v>0</v>
      </c>
      <c r="K128" s="23">
        <f>IF(J128-(I128/I$111)&gt;0,J128-(I128/I$111),0)</f>
        <v>0</v>
      </c>
      <c r="L128" s="23">
        <f>IF(K128-(I128/I$111)&gt;0,K128-(I128/I$111),0)</f>
        <v>0</v>
      </c>
      <c r="M128" s="23"/>
      <c r="N128" s="23"/>
      <c r="O128" s="23"/>
      <c r="P128" s="23"/>
      <c r="Q128" s="23"/>
    </row>
    <row r="129" spans="3:18" s="6" customFormat="1" ht="14.55" hidden="1" x14ac:dyDescent="0.35">
      <c r="C129" s="65">
        <f t="shared" si="110"/>
        <v>2018</v>
      </c>
      <c r="G129" s="23"/>
      <c r="H129" s="23"/>
      <c r="I129" s="23"/>
      <c r="J129" s="23">
        <f>J$108*J$112</f>
        <v>0</v>
      </c>
      <c r="K129" s="23">
        <f>IF(J129-(J129/J$111)&gt;0,J129-(J129/J$111),0)</f>
        <v>0</v>
      </c>
      <c r="L129" s="23">
        <f>IF(K129-(J129/J$111)&gt;0,K129-(J129/J$111),0)</f>
        <v>0</v>
      </c>
      <c r="M129" s="23">
        <f>IF(L129-(J129/J$111)&gt;0,L129-(J129/J$111),0)</f>
        <v>0</v>
      </c>
      <c r="N129" s="23"/>
      <c r="O129" s="23"/>
      <c r="P129" s="23"/>
      <c r="Q129" s="23"/>
    </row>
    <row r="130" spans="3:18" s="6" customFormat="1" ht="14.55" hidden="1" x14ac:dyDescent="0.35">
      <c r="C130" s="65">
        <f t="shared" si="110"/>
        <v>2019</v>
      </c>
      <c r="G130" s="23"/>
      <c r="H130" s="23"/>
      <c r="I130" s="23"/>
      <c r="J130" s="23"/>
      <c r="K130" s="23">
        <f>K$108*K$112</f>
        <v>0</v>
      </c>
      <c r="L130" s="23">
        <f>IF(K130-(K130/K$111)&gt;0,K130-(K130/K$111),0)</f>
        <v>0</v>
      </c>
      <c r="M130" s="23">
        <f>IF(L130-(K130/K$111)&gt;0,L130-(K130/K$111),0)</f>
        <v>0</v>
      </c>
      <c r="N130" s="23">
        <f>IF(M130-(K130/K$111)&gt;0,M130-(K130/K$111),0)</f>
        <v>0</v>
      </c>
      <c r="O130" s="23"/>
      <c r="P130" s="23"/>
      <c r="Q130" s="23"/>
    </row>
    <row r="131" spans="3:18" s="6" customFormat="1" ht="14.55" hidden="1" x14ac:dyDescent="0.35">
      <c r="C131" s="65">
        <f t="shared" si="110"/>
        <v>2020</v>
      </c>
      <c r="G131" s="23"/>
      <c r="H131" s="23"/>
      <c r="I131" s="23"/>
      <c r="J131" s="23"/>
      <c r="K131" s="23"/>
      <c r="L131" s="23">
        <f>L$108*L$112</f>
        <v>0</v>
      </c>
      <c r="M131" s="23">
        <f>IF(L131-(L131/L$111)&gt;0,L131-(L131/L$111),0)</f>
        <v>0</v>
      </c>
      <c r="N131" s="23">
        <f>IF(M131-(L131/L$111)&gt;0,M131-(L131/L$111),0)</f>
        <v>0</v>
      </c>
      <c r="O131" s="23">
        <f>IF(N131-(L131/L$111)&gt;0,N131-(L131/L$111),0)</f>
        <v>0</v>
      </c>
      <c r="P131" s="23"/>
      <c r="Q131" s="23"/>
    </row>
    <row r="132" spans="3:18" s="6" customFormat="1" ht="14.55" hidden="1" x14ac:dyDescent="0.35">
      <c r="C132" s="65">
        <f t="shared" si="110"/>
        <v>2021</v>
      </c>
      <c r="G132" s="23"/>
      <c r="H132" s="23"/>
      <c r="I132" s="23"/>
      <c r="J132" s="23"/>
      <c r="K132" s="23"/>
      <c r="L132" s="23"/>
      <c r="M132" s="23">
        <f>M$108*M$112</f>
        <v>0</v>
      </c>
      <c r="N132" s="23">
        <f>IF(M132-(M132/M$111)&gt;0,M132-(M132/M$111),0)</f>
        <v>0</v>
      </c>
      <c r="O132" s="23">
        <f>IF(N132-(M132/M$111)&gt;0,N132-(M132/M$111),0)</f>
        <v>0</v>
      </c>
      <c r="P132" s="23">
        <f>IF(O132-(M132/M$111)&gt;0,O132-(M132/M$111),0)</f>
        <v>0</v>
      </c>
      <c r="Q132" s="23"/>
    </row>
    <row r="133" spans="3:18" s="6" customFormat="1" ht="14.55" hidden="1" x14ac:dyDescent="0.35">
      <c r="C133" s="65">
        <f t="shared" si="110"/>
        <v>2022</v>
      </c>
      <c r="G133" s="23"/>
      <c r="H133" s="23"/>
      <c r="I133" s="23"/>
      <c r="J133" s="23"/>
      <c r="K133" s="23"/>
      <c r="L133" s="23"/>
      <c r="M133" s="23"/>
      <c r="N133" s="23">
        <f>N$108*N$112</f>
        <v>0</v>
      </c>
      <c r="O133" s="23">
        <f>IF(N133-(N133/N$111)&gt;0,N133-(N133/N$111),0)</f>
        <v>0</v>
      </c>
      <c r="P133" s="23">
        <f>IF(O133-(N133/N$111)&gt;0,O133-(N133/N$111),0)</f>
        <v>0</v>
      </c>
      <c r="Q133" s="23">
        <f>IF(P133-(N133/N$111)&gt;0,P133-(N133/N$111),0)</f>
        <v>0</v>
      </c>
    </row>
    <row r="134" spans="3:18" s="6" customFormat="1" ht="14.55" hidden="1" x14ac:dyDescent="0.35">
      <c r="C134" s="65">
        <f t="shared" si="110"/>
        <v>2023</v>
      </c>
      <c r="G134" s="23"/>
      <c r="H134" s="23"/>
      <c r="I134" s="23"/>
      <c r="J134" s="23"/>
      <c r="K134" s="23"/>
      <c r="L134" s="23"/>
      <c r="M134" s="23"/>
      <c r="N134" s="23"/>
      <c r="O134" s="23">
        <f>O$108*O$112</f>
        <v>0</v>
      </c>
      <c r="P134" s="23">
        <f>IF(O134-(O134/O$111)&gt;0,O134-(O134/O$111),0)</f>
        <v>0</v>
      </c>
      <c r="Q134" s="23">
        <f>IF(P134-(O134/O$111)&gt;0,P134-(O134/O$111),0)</f>
        <v>0</v>
      </c>
      <c r="R134" s="23"/>
    </row>
    <row r="135" spans="3:18" s="6" customFormat="1" ht="14.55" hidden="1" x14ac:dyDescent="0.35">
      <c r="C135" s="65">
        <f t="shared" si="110"/>
        <v>2024</v>
      </c>
      <c r="G135" s="23"/>
      <c r="H135" s="23"/>
      <c r="I135" s="23"/>
      <c r="J135" s="23"/>
      <c r="K135" s="23"/>
      <c r="L135" s="23"/>
      <c r="M135" s="23"/>
      <c r="N135" s="23"/>
      <c r="O135" s="23"/>
      <c r="P135" s="23">
        <f>P$108*P$112</f>
        <v>0</v>
      </c>
      <c r="Q135" s="23">
        <f>IF(P135-(P135/P$111)&gt;0,P135-(P135/P$111),0)</f>
        <v>0</v>
      </c>
      <c r="R135" s="23"/>
    </row>
    <row r="136" spans="3:18" s="6" customFormat="1" ht="14.55" hidden="1" x14ac:dyDescent="0.35">
      <c r="C136" s="65">
        <f t="shared" si="110"/>
        <v>2025</v>
      </c>
      <c r="G136" s="22"/>
      <c r="H136" s="43"/>
      <c r="I136" s="43"/>
      <c r="J136" s="43"/>
      <c r="K136" s="43"/>
      <c r="L136" s="43"/>
      <c r="M136" s="43"/>
      <c r="N136" s="43"/>
      <c r="O136" s="43"/>
      <c r="P136" s="43"/>
      <c r="Q136" s="23">
        <f>Q$108*Q$112</f>
        <v>0</v>
      </c>
      <c r="R136" s="23"/>
    </row>
    <row r="137" spans="3:18" s="6" customFormat="1" ht="14.55" hidden="1" x14ac:dyDescent="0.35">
      <c r="C137" s="1"/>
      <c r="G137" s="22"/>
      <c r="H137" s="20"/>
      <c r="J137" s="20"/>
    </row>
    <row r="138" spans="3:18" s="6" customFormat="1" ht="14.55" hidden="1" x14ac:dyDescent="0.35">
      <c r="C138" s="3" t="s">
        <v>288</v>
      </c>
      <c r="G138" s="22"/>
      <c r="H138" s="20"/>
      <c r="J138" s="20"/>
    </row>
    <row r="139" spans="3:18" s="6" customFormat="1" ht="14.55" hidden="1" x14ac:dyDescent="0.35">
      <c r="C139" s="1" t="s">
        <v>285</v>
      </c>
      <c r="G139" s="23">
        <f>G98*G117*G106</f>
        <v>0</v>
      </c>
      <c r="H139" s="23">
        <f t="shared" ref="H139:Q139" si="111">H98*H117*H106</f>
        <v>0</v>
      </c>
      <c r="I139" s="23">
        <f t="shared" si="111"/>
        <v>0</v>
      </c>
      <c r="J139" s="23">
        <f t="shared" si="111"/>
        <v>0</v>
      </c>
      <c r="K139" s="23">
        <f t="shared" si="111"/>
        <v>0</v>
      </c>
      <c r="L139" s="23">
        <f t="shared" si="111"/>
        <v>0</v>
      </c>
      <c r="M139" s="23">
        <f t="shared" si="111"/>
        <v>0</v>
      </c>
      <c r="N139" s="23">
        <f t="shared" si="111"/>
        <v>0</v>
      </c>
      <c r="O139" s="23">
        <f t="shared" si="111"/>
        <v>0</v>
      </c>
      <c r="P139" s="23">
        <f t="shared" si="111"/>
        <v>0</v>
      </c>
      <c r="Q139" s="23">
        <f t="shared" si="111"/>
        <v>0</v>
      </c>
    </row>
    <row r="140" spans="3:18" s="6" customFormat="1" ht="14.55" hidden="1" x14ac:dyDescent="0.35">
      <c r="C140" s="1" t="s">
        <v>286</v>
      </c>
      <c r="G140" s="22"/>
      <c r="H140" s="43">
        <f>G139*G118*H106</f>
        <v>0</v>
      </c>
      <c r="I140" s="43">
        <f t="shared" ref="I140:Q140" si="112">H139*H118*I106</f>
        <v>0</v>
      </c>
      <c r="J140" s="43">
        <f t="shared" si="112"/>
        <v>0</v>
      </c>
      <c r="K140" s="43">
        <f t="shared" si="112"/>
        <v>0</v>
      </c>
      <c r="L140" s="43">
        <f t="shared" si="112"/>
        <v>0</v>
      </c>
      <c r="M140" s="43">
        <f t="shared" si="112"/>
        <v>0</v>
      </c>
      <c r="N140" s="43">
        <f t="shared" si="112"/>
        <v>0</v>
      </c>
      <c r="O140" s="43">
        <f t="shared" si="112"/>
        <v>0</v>
      </c>
      <c r="P140" s="43">
        <f t="shared" si="112"/>
        <v>0</v>
      </c>
      <c r="Q140" s="43">
        <f t="shared" si="112"/>
        <v>0</v>
      </c>
    </row>
    <row r="141" spans="3:18" s="6" customFormat="1" ht="14.55" hidden="1" x14ac:dyDescent="0.35">
      <c r="C141" s="1" t="s">
        <v>287</v>
      </c>
      <c r="G141" s="22"/>
      <c r="H141" s="20"/>
      <c r="I141" s="43">
        <f>H140*G119*I106</f>
        <v>0</v>
      </c>
      <c r="J141" s="43">
        <f t="shared" ref="J141:Q141" si="113">I140*H119*J106</f>
        <v>0</v>
      </c>
      <c r="K141" s="43">
        <f t="shared" si="113"/>
        <v>0</v>
      </c>
      <c r="L141" s="43">
        <f t="shared" si="113"/>
        <v>0</v>
      </c>
      <c r="M141" s="43">
        <f t="shared" si="113"/>
        <v>0</v>
      </c>
      <c r="N141" s="43">
        <f t="shared" si="113"/>
        <v>0</v>
      </c>
      <c r="O141" s="43">
        <f t="shared" si="113"/>
        <v>0</v>
      </c>
      <c r="P141" s="43">
        <f t="shared" si="113"/>
        <v>0</v>
      </c>
      <c r="Q141" s="43">
        <f t="shared" si="113"/>
        <v>0</v>
      </c>
    </row>
    <row r="142" spans="3:18" s="6" customFormat="1" ht="14.55" hidden="1" x14ac:dyDescent="0.35">
      <c r="C142" s="3" t="s">
        <v>277</v>
      </c>
      <c r="G142" s="22"/>
      <c r="H142" s="20"/>
      <c r="I142" s="43"/>
      <c r="J142" s="43"/>
      <c r="K142" s="43"/>
      <c r="L142" s="43"/>
      <c r="M142" s="43"/>
      <c r="N142" s="43"/>
      <c r="O142" s="43"/>
      <c r="P142" s="43"/>
      <c r="Q142" s="43"/>
    </row>
    <row r="143" spans="3:18" s="6" customFormat="1" ht="14.55" hidden="1" x14ac:dyDescent="0.35">
      <c r="C143" s="65">
        <v>2015</v>
      </c>
      <c r="G143" s="23">
        <f>G$109*G$117</f>
        <v>0</v>
      </c>
      <c r="H143" s="23">
        <f>IF(G143-(G143/G$116)&gt;0,G143-(G143/G$116),0)</f>
        <v>0</v>
      </c>
      <c r="I143" s="23">
        <f>IF(H143-(G143/G$116)&gt;0,H143-(G143/G$116),0)</f>
        <v>0</v>
      </c>
      <c r="J143" s="23">
        <f>IF(I143-(G143/G$116)&gt;0,I143-(G143/G$116),0)</f>
        <v>0</v>
      </c>
      <c r="K143" s="23"/>
      <c r="L143" s="23"/>
      <c r="M143" s="23"/>
      <c r="N143" s="23"/>
      <c r="O143" s="23"/>
      <c r="P143" s="23"/>
      <c r="Q143" s="23"/>
    </row>
    <row r="144" spans="3:18" s="6" customFormat="1" ht="14.55" hidden="1" x14ac:dyDescent="0.35">
      <c r="C144" s="65">
        <f>C143+1</f>
        <v>2016</v>
      </c>
      <c r="G144" s="23"/>
      <c r="H144" s="23">
        <f>H$109*H$117</f>
        <v>0</v>
      </c>
      <c r="I144" s="23">
        <f>IF(H144-(H144/H$116)&gt;0,H144-(H144/H$116),0)</f>
        <v>0</v>
      </c>
      <c r="J144" s="23">
        <f>IF(I144-(H144/H$116)&gt;0,I144-(H144/H$116),0)</f>
        <v>0</v>
      </c>
      <c r="K144" s="23">
        <f>IF(J144-(H144/H$116)&gt;0,J144-(H144/H$116),0)</f>
        <v>0</v>
      </c>
      <c r="L144" s="23"/>
      <c r="M144" s="23"/>
      <c r="N144" s="23"/>
      <c r="O144" s="23"/>
      <c r="P144" s="23"/>
      <c r="Q144" s="23"/>
    </row>
    <row r="145" spans="3:18" s="6" customFormat="1" ht="14.55" hidden="1" x14ac:dyDescent="0.35">
      <c r="C145" s="65">
        <f t="shared" ref="C145:C153" si="114">C144+1</f>
        <v>2017</v>
      </c>
      <c r="G145" s="23"/>
      <c r="H145" s="23"/>
      <c r="I145" s="23">
        <f>I$109*I$117</f>
        <v>0</v>
      </c>
      <c r="J145" s="23">
        <f>IF(I145-(I145/I$116)&gt;0,I145-(I145/I$116),0)</f>
        <v>0</v>
      </c>
      <c r="K145" s="23">
        <f>IF(J145-(I145/I$116)&gt;0,J145-(I145/I$116),0)</f>
        <v>0</v>
      </c>
      <c r="L145" s="23">
        <f>IF(K145-(I145/I$116)&gt;0,K145-(I145/I$116),0)</f>
        <v>0</v>
      </c>
      <c r="M145" s="23"/>
      <c r="N145" s="23"/>
      <c r="O145" s="23"/>
      <c r="P145" s="23"/>
      <c r="Q145" s="23"/>
    </row>
    <row r="146" spans="3:18" s="6" customFormat="1" ht="14.55" hidden="1" x14ac:dyDescent="0.35">
      <c r="C146" s="65">
        <f t="shared" si="114"/>
        <v>2018</v>
      </c>
      <c r="G146" s="23"/>
      <c r="H146" s="23"/>
      <c r="I146" s="23"/>
      <c r="J146" s="23">
        <f>J$109*J$117</f>
        <v>0</v>
      </c>
      <c r="K146" s="23">
        <f>IF(J146-(J146/J$116)&gt;0,J146-(J146/J$116),0)</f>
        <v>0</v>
      </c>
      <c r="L146" s="23">
        <f>IF(K146-(J146/J$116)&gt;0,K146-(J146/J$116),0)</f>
        <v>0</v>
      </c>
      <c r="M146" s="23">
        <f>IF(L146-(J146/J$116)&gt;0,L146-(J146/J$116),0)</f>
        <v>0</v>
      </c>
      <c r="N146" s="23"/>
      <c r="O146" s="23"/>
      <c r="P146" s="23"/>
      <c r="Q146" s="23"/>
    </row>
    <row r="147" spans="3:18" s="6" customFormat="1" ht="14.55" hidden="1" x14ac:dyDescent="0.35">
      <c r="C147" s="65">
        <f t="shared" si="114"/>
        <v>2019</v>
      </c>
      <c r="G147" s="23"/>
      <c r="H147" s="23"/>
      <c r="I147" s="23"/>
      <c r="J147" s="23"/>
      <c r="K147" s="23">
        <f>K$109*K$117</f>
        <v>0</v>
      </c>
      <c r="L147" s="23">
        <f>IF(K147-(K147/K$116)&gt;0,K147-(K147/K$116),0)</f>
        <v>0</v>
      </c>
      <c r="M147" s="23">
        <f>IF(L147-(K147/K$116)&gt;0,L147-(K147/K$116),0)</f>
        <v>0</v>
      </c>
      <c r="N147" s="23">
        <f>IF(M147-(K147/K$116)&gt;0,M147-(K147/K$116),0)</f>
        <v>0</v>
      </c>
      <c r="O147" s="23"/>
      <c r="P147" s="23"/>
      <c r="Q147" s="23"/>
    </row>
    <row r="148" spans="3:18" s="6" customFormat="1" ht="14.55" hidden="1" x14ac:dyDescent="0.35">
      <c r="C148" s="65">
        <f t="shared" si="114"/>
        <v>2020</v>
      </c>
      <c r="G148" s="23"/>
      <c r="H148" s="23"/>
      <c r="I148" s="23"/>
      <c r="J148" s="23"/>
      <c r="K148" s="23"/>
      <c r="L148" s="23">
        <f>L$109*L$117</f>
        <v>0</v>
      </c>
      <c r="M148" s="23">
        <f>IF(L148-(L148/L$116)&gt;0,L148-(L148/L$116),0)</f>
        <v>0</v>
      </c>
      <c r="N148" s="23">
        <f>IF(M148-(L148/L$116)&gt;0,M148-(L148/L$116),0)</f>
        <v>0</v>
      </c>
      <c r="O148" s="23">
        <f>IF(N148-(L148/L$116)&gt;0,N148-(L148/L$116),0)</f>
        <v>0</v>
      </c>
      <c r="P148" s="23"/>
      <c r="Q148" s="23"/>
    </row>
    <row r="149" spans="3:18" s="6" customFormat="1" ht="14.55" hidden="1" x14ac:dyDescent="0.35">
      <c r="C149" s="65">
        <f t="shared" si="114"/>
        <v>2021</v>
      </c>
      <c r="G149" s="23"/>
      <c r="H149" s="23"/>
      <c r="I149" s="23"/>
      <c r="J149" s="23"/>
      <c r="K149" s="23"/>
      <c r="L149" s="23"/>
      <c r="M149" s="23">
        <f>M$109*M$117</f>
        <v>0</v>
      </c>
      <c r="N149" s="23">
        <f>IF(M149-(M149/M$116)&gt;0,M149-(M149/M$116),0)</f>
        <v>0</v>
      </c>
      <c r="O149" s="23">
        <f>IF(N149-(M149/M$116)&gt;0,N149-(M149/M$116),0)</f>
        <v>0</v>
      </c>
      <c r="P149" s="23">
        <f>IF(O149-(M149/M$116)&gt;0,O149-(M149/M$116),0)</f>
        <v>0</v>
      </c>
      <c r="Q149" s="23"/>
    </row>
    <row r="150" spans="3:18" s="6" customFormat="1" ht="14.55" hidden="1" x14ac:dyDescent="0.35">
      <c r="C150" s="65">
        <f t="shared" si="114"/>
        <v>2022</v>
      </c>
      <c r="G150" s="23"/>
      <c r="H150" s="23"/>
      <c r="I150" s="23"/>
      <c r="J150" s="23"/>
      <c r="K150" s="23"/>
      <c r="L150" s="23"/>
      <c r="M150" s="23"/>
      <c r="N150" s="23">
        <f>N$109*N$117</f>
        <v>0</v>
      </c>
      <c r="O150" s="23">
        <f>IF(N150-(N150/N$116)&gt;0,N150-(N150/N$116),0)</f>
        <v>0</v>
      </c>
      <c r="P150" s="23">
        <f>IF(O150-(N150/N$116)&gt;0,O150-(N150/N$116),0)</f>
        <v>0</v>
      </c>
      <c r="Q150" s="23">
        <f>IF(P150-(N150/N$116)&gt;0,P150-(N150/N$116),0)</f>
        <v>0</v>
      </c>
    </row>
    <row r="151" spans="3:18" s="6" customFormat="1" ht="14.55" hidden="1" x14ac:dyDescent="0.35">
      <c r="C151" s="65">
        <f t="shared" si="114"/>
        <v>2023</v>
      </c>
      <c r="G151" s="23"/>
      <c r="H151" s="23"/>
      <c r="I151" s="23"/>
      <c r="J151" s="23"/>
      <c r="K151" s="23"/>
      <c r="L151" s="23"/>
      <c r="M151" s="23"/>
      <c r="N151" s="23"/>
      <c r="O151" s="23">
        <f>O$109*O$117</f>
        <v>0</v>
      </c>
      <c r="P151" s="23">
        <f>IF(O151-(O151/O$116)&gt;0,O151-(O151/O$116),0)</f>
        <v>0</v>
      </c>
      <c r="Q151" s="23">
        <f>IF(P151-(O151/O$116)&gt;0,P151-(O151/O$116),0)</f>
        <v>0</v>
      </c>
      <c r="R151" s="23"/>
    </row>
    <row r="152" spans="3:18" s="6" customFormat="1" ht="14.55" hidden="1" x14ac:dyDescent="0.35">
      <c r="C152" s="65">
        <f t="shared" si="114"/>
        <v>2024</v>
      </c>
      <c r="G152" s="23"/>
      <c r="H152" s="23"/>
      <c r="I152" s="23"/>
      <c r="J152" s="23"/>
      <c r="K152" s="23"/>
      <c r="L152" s="23"/>
      <c r="M152" s="23"/>
      <c r="N152" s="23"/>
      <c r="O152" s="23"/>
      <c r="P152" s="23">
        <f>P$109*P$117</f>
        <v>0</v>
      </c>
      <c r="Q152" s="23">
        <f>IF(P152-(P152/P$116)&gt;0,P152-(P152/P$116),0)</f>
        <v>0</v>
      </c>
      <c r="R152" s="23"/>
    </row>
    <row r="153" spans="3:18" s="6" customFormat="1" ht="14.55" hidden="1" x14ac:dyDescent="0.35">
      <c r="C153" s="65">
        <f t="shared" si="114"/>
        <v>2025</v>
      </c>
      <c r="G153" s="23"/>
      <c r="H153" s="23"/>
      <c r="I153" s="23"/>
      <c r="J153" s="23"/>
      <c r="K153" s="23"/>
      <c r="L153" s="23"/>
      <c r="M153" s="23"/>
      <c r="N153" s="23"/>
      <c r="O153" s="23"/>
      <c r="P153" s="23"/>
      <c r="Q153" s="23">
        <f>Q$109*Q$117</f>
        <v>0</v>
      </c>
      <c r="R153" s="23"/>
    </row>
    <row r="154" spans="3:18" s="6" customFormat="1" ht="14.55" hidden="1" x14ac:dyDescent="0.35">
      <c r="C154" s="1"/>
      <c r="G154" s="22"/>
      <c r="H154" s="43"/>
      <c r="I154" s="43"/>
      <c r="J154" s="43"/>
      <c r="K154" s="43"/>
      <c r="L154" s="43"/>
      <c r="M154" s="43"/>
      <c r="N154" s="43"/>
      <c r="O154" s="43"/>
      <c r="P154" s="43"/>
      <c r="Q154" s="43"/>
    </row>
    <row r="155" spans="3:18" s="6" customFormat="1" ht="14.55" hidden="1" x14ac:dyDescent="0.35">
      <c r="C155" s="1"/>
      <c r="G155" s="22"/>
      <c r="H155" s="20"/>
      <c r="I155" s="43"/>
      <c r="J155" s="43"/>
      <c r="K155" s="43"/>
      <c r="L155" s="43"/>
      <c r="M155" s="43"/>
      <c r="N155" s="43"/>
      <c r="O155" s="43"/>
      <c r="P155" s="43"/>
      <c r="Q155" s="43"/>
    </row>
    <row r="156" spans="3:18" s="6" customFormat="1" x14ac:dyDescent="0.3">
      <c r="C156" s="47"/>
      <c r="G156" s="22"/>
      <c r="H156" s="20"/>
      <c r="J156" s="20"/>
    </row>
    <row r="157" spans="3:18" s="6" customFormat="1" x14ac:dyDescent="0.3">
      <c r="C157" s="39" t="s">
        <v>289</v>
      </c>
      <c r="D157" s="39"/>
      <c r="E157" s="39"/>
      <c r="F157" s="39"/>
      <c r="G157" s="42">
        <f>SUM(G122:G136)</f>
        <v>0</v>
      </c>
      <c r="H157" s="42">
        <f t="shared" ref="H157:Q157" si="115">SUM(H122:H136)</f>
        <v>225</v>
      </c>
      <c r="I157" s="42">
        <f t="shared" si="115"/>
        <v>171.4719187440441</v>
      </c>
      <c r="J157" s="42">
        <f t="shared" si="115"/>
        <v>118.05733715988191</v>
      </c>
      <c r="K157" s="42">
        <f t="shared" si="115"/>
        <v>64.676636164250525</v>
      </c>
      <c r="L157" s="42">
        <f t="shared" si="115"/>
        <v>64.859530996500894</v>
      </c>
      <c r="M157" s="42">
        <f t="shared" si="115"/>
        <v>64.969039819491101</v>
      </c>
      <c r="N157" s="42">
        <f t="shared" si="115"/>
        <v>65.084688850023809</v>
      </c>
      <c r="O157" s="42">
        <f t="shared" si="115"/>
        <v>65.271269135408019</v>
      </c>
      <c r="P157" s="42">
        <f t="shared" si="115"/>
        <v>65.546036294750238</v>
      </c>
      <c r="Q157" s="42">
        <f t="shared" si="115"/>
        <v>65.89789837304491</v>
      </c>
    </row>
    <row r="158" spans="3:18" s="6" customFormat="1" x14ac:dyDescent="0.3">
      <c r="C158" s="39" t="s">
        <v>290</v>
      </c>
      <c r="D158" s="39"/>
      <c r="E158" s="39"/>
      <c r="F158" s="39"/>
      <c r="G158" s="42">
        <f>SUM(G139:G153)</f>
        <v>0</v>
      </c>
      <c r="H158" s="42">
        <f t="shared" ref="H158:Q158" si="116">SUM(H139:H153)</f>
        <v>0</v>
      </c>
      <c r="I158" s="42">
        <f t="shared" si="116"/>
        <v>0</v>
      </c>
      <c r="J158" s="42">
        <f t="shared" si="116"/>
        <v>0</v>
      </c>
      <c r="K158" s="42">
        <f t="shared" si="116"/>
        <v>0</v>
      </c>
      <c r="L158" s="42">
        <f t="shared" si="116"/>
        <v>0</v>
      </c>
      <c r="M158" s="42">
        <f t="shared" si="116"/>
        <v>0</v>
      </c>
      <c r="N158" s="42">
        <f t="shared" si="116"/>
        <v>0</v>
      </c>
      <c r="O158" s="42">
        <f t="shared" si="116"/>
        <v>0</v>
      </c>
      <c r="P158" s="42">
        <f t="shared" si="116"/>
        <v>0</v>
      </c>
      <c r="Q158" s="42">
        <f t="shared" si="116"/>
        <v>0</v>
      </c>
    </row>
    <row r="159" spans="3:18" s="6" customFormat="1" x14ac:dyDescent="0.3">
      <c r="C159" s="39" t="s">
        <v>8</v>
      </c>
      <c r="D159" s="39"/>
      <c r="E159" s="39"/>
      <c r="F159" s="39"/>
      <c r="G159" s="42">
        <f>SUM(G157:G158)</f>
        <v>0</v>
      </c>
      <c r="H159" s="42">
        <f t="shared" ref="H159:Q159" si="117">SUM(H157:H158)</f>
        <v>225</v>
      </c>
      <c r="I159" s="42">
        <f t="shared" si="117"/>
        <v>171.4719187440441</v>
      </c>
      <c r="J159" s="42">
        <f t="shared" si="117"/>
        <v>118.05733715988191</v>
      </c>
      <c r="K159" s="42">
        <f t="shared" si="117"/>
        <v>64.676636164250525</v>
      </c>
      <c r="L159" s="42">
        <f t="shared" si="117"/>
        <v>64.859530996500894</v>
      </c>
      <c r="M159" s="42">
        <f t="shared" si="117"/>
        <v>64.969039819491101</v>
      </c>
      <c r="N159" s="42">
        <f t="shared" si="117"/>
        <v>65.084688850023809</v>
      </c>
      <c r="O159" s="42">
        <f t="shared" si="117"/>
        <v>65.271269135408019</v>
      </c>
      <c r="P159" s="42">
        <f t="shared" si="117"/>
        <v>65.546036294750238</v>
      </c>
      <c r="Q159" s="42">
        <f t="shared" si="117"/>
        <v>65.89789837304491</v>
      </c>
    </row>
    <row r="160" spans="3:18" s="6" customFormat="1" x14ac:dyDescent="0.3">
      <c r="C160" s="47"/>
      <c r="G160" s="22"/>
      <c r="H160" s="20"/>
      <c r="J160" s="20"/>
    </row>
    <row r="161" spans="2:17" x14ac:dyDescent="0.3">
      <c r="H161" s="18"/>
    </row>
    <row r="162" spans="2:17" x14ac:dyDescent="0.3">
      <c r="B162" s="8" t="s">
        <v>294</v>
      </c>
      <c r="C162" s="8"/>
      <c r="D162" s="8"/>
      <c r="E162" s="8"/>
      <c r="F162" s="8"/>
      <c r="G162" s="8"/>
      <c r="H162" s="8"/>
      <c r="I162" s="8"/>
      <c r="J162" s="8"/>
      <c r="K162" s="8"/>
      <c r="L162" s="8"/>
      <c r="M162" s="8"/>
      <c r="N162" s="8"/>
      <c r="O162" s="8"/>
      <c r="P162" s="8"/>
      <c r="Q162" s="8"/>
    </row>
    <row r="164" spans="2:17" x14ac:dyDescent="0.3">
      <c r="C164" s="5" t="s">
        <v>295</v>
      </c>
      <c r="D164" s="37"/>
      <c r="E164" s="37"/>
      <c r="F164" s="37"/>
      <c r="G164" s="37"/>
      <c r="H164" s="37"/>
      <c r="I164" s="37"/>
      <c r="J164" s="37"/>
      <c r="K164" s="37"/>
      <c r="L164" s="37"/>
      <c r="M164" s="37"/>
      <c r="N164" s="37"/>
      <c r="O164" s="37"/>
      <c r="P164" s="37"/>
      <c r="Q164" s="37"/>
    </row>
    <row r="165" spans="2:17" x14ac:dyDescent="0.3">
      <c r="C165" s="6" t="s">
        <v>9</v>
      </c>
      <c r="E165" t="s">
        <v>25</v>
      </c>
      <c r="G165" s="57">
        <v>15</v>
      </c>
      <c r="H165" s="57">
        <f>G165</f>
        <v>15</v>
      </c>
      <c r="I165" s="57">
        <f t="shared" ref="I165:Q165" si="118">H165</f>
        <v>15</v>
      </c>
      <c r="J165" s="57">
        <v>15</v>
      </c>
      <c r="K165" s="57">
        <f t="shared" si="118"/>
        <v>15</v>
      </c>
      <c r="L165" s="57">
        <f t="shared" si="118"/>
        <v>15</v>
      </c>
      <c r="M165" s="57">
        <f t="shared" si="118"/>
        <v>15</v>
      </c>
      <c r="N165" s="57">
        <f t="shared" si="118"/>
        <v>15</v>
      </c>
      <c r="O165" s="57">
        <f t="shared" si="118"/>
        <v>15</v>
      </c>
      <c r="P165" s="57">
        <f t="shared" si="118"/>
        <v>15</v>
      </c>
      <c r="Q165" s="57">
        <f t="shared" si="118"/>
        <v>15</v>
      </c>
    </row>
    <row r="166" spans="2:17" x14ac:dyDescent="0.3">
      <c r="C166" s="39" t="s">
        <v>297</v>
      </c>
      <c r="D166" s="39"/>
      <c r="E166" s="39"/>
      <c r="F166" s="39"/>
      <c r="G166" s="40">
        <f>G159/G165</f>
        <v>0</v>
      </c>
      <c r="H166" s="40">
        <f t="shared" ref="H166:Q166" si="119">H159/H165</f>
        <v>15</v>
      </c>
      <c r="I166" s="40">
        <f t="shared" si="119"/>
        <v>11.43146124960294</v>
      </c>
      <c r="J166" s="40">
        <f t="shared" si="119"/>
        <v>7.8704891439921276</v>
      </c>
      <c r="K166" s="40">
        <f t="shared" si="119"/>
        <v>4.3117757442833682</v>
      </c>
      <c r="L166" s="40">
        <f t="shared" si="119"/>
        <v>4.3239687331000596</v>
      </c>
      <c r="M166" s="40">
        <f t="shared" si="119"/>
        <v>4.3312693212994064</v>
      </c>
      <c r="N166" s="40">
        <f t="shared" si="119"/>
        <v>4.3389792566682539</v>
      </c>
      <c r="O166" s="40">
        <f t="shared" si="119"/>
        <v>4.351417942360535</v>
      </c>
      <c r="P166" s="40">
        <f t="shared" si="119"/>
        <v>4.3697357529833489</v>
      </c>
      <c r="Q166" s="40">
        <f t="shared" si="119"/>
        <v>4.3931932248696608</v>
      </c>
    </row>
    <row r="167" spans="2:17" x14ac:dyDescent="0.3">
      <c r="C167" s="6" t="s">
        <v>2</v>
      </c>
      <c r="E167" t="s">
        <v>24</v>
      </c>
      <c r="G167" s="57">
        <v>10</v>
      </c>
      <c r="H167" s="57">
        <f>G167</f>
        <v>10</v>
      </c>
      <c r="I167" s="57">
        <f t="shared" ref="I167:Q167" si="120">H167</f>
        <v>10</v>
      </c>
      <c r="J167" s="57">
        <f t="shared" si="120"/>
        <v>10</v>
      </c>
      <c r="K167" s="57">
        <f t="shared" si="120"/>
        <v>10</v>
      </c>
      <c r="L167" s="57">
        <f t="shared" si="120"/>
        <v>10</v>
      </c>
      <c r="M167" s="57">
        <f t="shared" si="120"/>
        <v>10</v>
      </c>
      <c r="N167" s="57">
        <f t="shared" si="120"/>
        <v>10</v>
      </c>
      <c r="O167" s="57">
        <f t="shared" si="120"/>
        <v>10</v>
      </c>
      <c r="P167" s="57">
        <f t="shared" si="120"/>
        <v>10</v>
      </c>
      <c r="Q167" s="57">
        <f t="shared" si="120"/>
        <v>10</v>
      </c>
    </row>
    <row r="168" spans="2:17" x14ac:dyDescent="0.3">
      <c r="C168" s="6" t="s">
        <v>3</v>
      </c>
      <c r="E168" t="s">
        <v>24</v>
      </c>
      <c r="G168" s="57">
        <v>2</v>
      </c>
      <c r="H168" s="57">
        <f t="shared" ref="H168:Q169" si="121">G168</f>
        <v>2</v>
      </c>
      <c r="I168" s="57">
        <f t="shared" si="121"/>
        <v>2</v>
      </c>
      <c r="J168" s="57">
        <f t="shared" si="121"/>
        <v>2</v>
      </c>
      <c r="K168" s="57">
        <f t="shared" si="121"/>
        <v>2</v>
      </c>
      <c r="L168" s="57">
        <f t="shared" si="121"/>
        <v>2</v>
      </c>
      <c r="M168" s="57">
        <f t="shared" si="121"/>
        <v>2</v>
      </c>
      <c r="N168" s="57">
        <f t="shared" si="121"/>
        <v>2</v>
      </c>
      <c r="O168" s="57">
        <f t="shared" si="121"/>
        <v>2</v>
      </c>
      <c r="P168" s="57">
        <f t="shared" si="121"/>
        <v>2</v>
      </c>
      <c r="Q168" s="57">
        <f t="shared" si="121"/>
        <v>2</v>
      </c>
    </row>
    <row r="169" spans="2:17" x14ac:dyDescent="0.3">
      <c r="C169" s="6" t="s">
        <v>4</v>
      </c>
      <c r="E169" t="s">
        <v>24</v>
      </c>
      <c r="G169" s="57">
        <v>5</v>
      </c>
      <c r="H169" s="57">
        <f t="shared" si="121"/>
        <v>5</v>
      </c>
      <c r="I169" s="57">
        <f t="shared" si="121"/>
        <v>5</v>
      </c>
      <c r="J169" s="57">
        <f t="shared" si="121"/>
        <v>5</v>
      </c>
      <c r="K169" s="57">
        <f t="shared" si="121"/>
        <v>5</v>
      </c>
      <c r="L169" s="57">
        <f t="shared" si="121"/>
        <v>5</v>
      </c>
      <c r="M169" s="57">
        <f t="shared" si="121"/>
        <v>5</v>
      </c>
      <c r="N169" s="57">
        <f t="shared" si="121"/>
        <v>5</v>
      </c>
      <c r="O169" s="57">
        <f t="shared" si="121"/>
        <v>5</v>
      </c>
      <c r="P169" s="57">
        <f t="shared" si="121"/>
        <v>5</v>
      </c>
      <c r="Q169" s="57">
        <f t="shared" si="121"/>
        <v>5</v>
      </c>
    </row>
    <row r="170" spans="2:17" x14ac:dyDescent="0.3">
      <c r="C170" s="39" t="s">
        <v>298</v>
      </c>
      <c r="D170" s="39"/>
      <c r="E170" s="39"/>
      <c r="F170" s="39"/>
      <c r="G170" s="40">
        <f t="shared" ref="G170:O170" si="122">G166/G167</f>
        <v>0</v>
      </c>
      <c r="H170" s="40">
        <f t="shared" si="122"/>
        <v>1.5</v>
      </c>
      <c r="I170" s="40">
        <f t="shared" si="122"/>
        <v>1.1431461249602939</v>
      </c>
      <c r="J170" s="40">
        <f t="shared" si="122"/>
        <v>0.78704891439921276</v>
      </c>
      <c r="K170" s="40">
        <f t="shared" si="122"/>
        <v>0.43117757442833682</v>
      </c>
      <c r="L170" s="40">
        <f t="shared" si="122"/>
        <v>0.43239687331000598</v>
      </c>
      <c r="M170" s="40">
        <f t="shared" si="122"/>
        <v>0.43312693212994063</v>
      </c>
      <c r="N170" s="40">
        <f t="shared" si="122"/>
        <v>0.43389792566682539</v>
      </c>
      <c r="O170" s="40">
        <f t="shared" si="122"/>
        <v>0.43514179423605348</v>
      </c>
      <c r="P170" s="40">
        <f t="shared" ref="P170:Q170" si="123">P166/P167</f>
        <v>0.43697357529833492</v>
      </c>
      <c r="Q170" s="40">
        <f t="shared" si="123"/>
        <v>0.43931932248696609</v>
      </c>
    </row>
    <row r="171" spans="2:17" x14ac:dyDescent="0.3">
      <c r="C171" s="39" t="s">
        <v>299</v>
      </c>
      <c r="D171" s="39"/>
      <c r="E171" s="39"/>
      <c r="F171" s="39"/>
      <c r="G171" s="40">
        <f t="shared" ref="G171:O171" si="124">G166/G168</f>
        <v>0</v>
      </c>
      <c r="H171" s="40">
        <f t="shared" si="124"/>
        <v>7.5</v>
      </c>
      <c r="I171" s="40">
        <f t="shared" si="124"/>
        <v>5.7157306248014699</v>
      </c>
      <c r="J171" s="40">
        <f t="shared" si="124"/>
        <v>3.9352445719960638</v>
      </c>
      <c r="K171" s="40">
        <f t="shared" si="124"/>
        <v>2.1558878721416841</v>
      </c>
      <c r="L171" s="40">
        <f t="shared" si="124"/>
        <v>2.1619843665500298</v>
      </c>
      <c r="M171" s="40">
        <f t="shared" si="124"/>
        <v>2.1656346606497032</v>
      </c>
      <c r="N171" s="40">
        <f t="shared" si="124"/>
        <v>2.169489628334127</v>
      </c>
      <c r="O171" s="40">
        <f t="shared" si="124"/>
        <v>2.1757089711802675</v>
      </c>
      <c r="P171" s="40">
        <f t="shared" ref="P171:Q171" si="125">P166/P168</f>
        <v>2.1848678764916745</v>
      </c>
      <c r="Q171" s="40">
        <f t="shared" si="125"/>
        <v>2.1965966124348304</v>
      </c>
    </row>
    <row r="172" spans="2:17" x14ac:dyDescent="0.3">
      <c r="C172" s="39" t="s">
        <v>300</v>
      </c>
      <c r="D172" s="39"/>
      <c r="E172" s="39"/>
      <c r="F172" s="39"/>
      <c r="G172" s="40">
        <f t="shared" ref="G172:O172" si="126">G166/G169</f>
        <v>0</v>
      </c>
      <c r="H172" s="40">
        <f t="shared" si="126"/>
        <v>3</v>
      </c>
      <c r="I172" s="40">
        <f t="shared" si="126"/>
        <v>2.2862922499205878</v>
      </c>
      <c r="J172" s="40">
        <f t="shared" si="126"/>
        <v>1.5740978287984255</v>
      </c>
      <c r="K172" s="40">
        <f t="shared" si="126"/>
        <v>0.86235514885667364</v>
      </c>
      <c r="L172" s="40">
        <f t="shared" si="126"/>
        <v>0.86479374662001196</v>
      </c>
      <c r="M172" s="40">
        <f t="shared" si="126"/>
        <v>0.86625386425988127</v>
      </c>
      <c r="N172" s="40">
        <f t="shared" si="126"/>
        <v>0.86779585133365078</v>
      </c>
      <c r="O172" s="40">
        <f t="shared" si="126"/>
        <v>0.87028358847210696</v>
      </c>
      <c r="P172" s="40">
        <f t="shared" ref="P172:Q172" si="127">P166/P169</f>
        <v>0.87394715059666983</v>
      </c>
      <c r="Q172" s="40">
        <f t="shared" si="127"/>
        <v>0.87863864497393218</v>
      </c>
    </row>
    <row r="175" spans="2:17" x14ac:dyDescent="0.3">
      <c r="B175" s="38"/>
      <c r="C175" s="5" t="s">
        <v>296</v>
      </c>
      <c r="D175" s="37"/>
      <c r="E175" s="37"/>
      <c r="F175" s="37"/>
      <c r="G175" s="37"/>
      <c r="H175" s="37"/>
      <c r="I175" s="37"/>
      <c r="J175" s="37"/>
      <c r="K175" s="37"/>
      <c r="L175" s="37"/>
      <c r="M175" s="37"/>
      <c r="N175" s="37"/>
      <c r="O175" s="37"/>
      <c r="P175" s="37"/>
      <c r="Q175" s="37"/>
    </row>
    <row r="176" spans="2:17" x14ac:dyDescent="0.3">
      <c r="C176" s="6" t="s">
        <v>10</v>
      </c>
      <c r="E176" t="s">
        <v>26</v>
      </c>
      <c r="G176" s="58">
        <v>1</v>
      </c>
      <c r="H176" s="58">
        <v>1</v>
      </c>
      <c r="I176" s="58">
        <v>1</v>
      </c>
      <c r="J176" s="58">
        <v>1</v>
      </c>
      <c r="K176" s="58">
        <v>1</v>
      </c>
      <c r="L176" s="58">
        <v>1</v>
      </c>
      <c r="M176" s="58">
        <v>1</v>
      </c>
      <c r="N176" s="58">
        <v>1</v>
      </c>
      <c r="O176" s="58">
        <v>1</v>
      </c>
      <c r="P176" s="58">
        <v>1</v>
      </c>
      <c r="Q176" s="58">
        <v>1</v>
      </c>
    </row>
    <row r="177" spans="2:17" x14ac:dyDescent="0.3">
      <c r="C177" s="6" t="s">
        <v>11</v>
      </c>
      <c r="G177" s="59">
        <v>1.5</v>
      </c>
      <c r="H177" s="59">
        <v>1.5</v>
      </c>
      <c r="I177" s="59">
        <v>1.5</v>
      </c>
      <c r="J177" s="59">
        <v>1.5</v>
      </c>
      <c r="K177" s="59">
        <v>1.5</v>
      </c>
      <c r="L177" s="59">
        <v>1.5</v>
      </c>
      <c r="M177" s="59">
        <v>1.5</v>
      </c>
      <c r="N177" s="59">
        <v>1.5</v>
      </c>
      <c r="O177" s="59">
        <v>1.5</v>
      </c>
      <c r="P177" s="59">
        <v>1.5</v>
      </c>
      <c r="Q177" s="59">
        <v>1.5</v>
      </c>
    </row>
    <row r="178" spans="2:17" x14ac:dyDescent="0.3">
      <c r="C178" s="6" t="s">
        <v>1</v>
      </c>
      <c r="E178" t="s">
        <v>27</v>
      </c>
      <c r="G178" s="57">
        <v>6</v>
      </c>
      <c r="H178" s="57">
        <v>6</v>
      </c>
      <c r="I178" s="57">
        <v>6</v>
      </c>
      <c r="J178" s="57">
        <v>6</v>
      </c>
      <c r="K178" s="57">
        <v>6</v>
      </c>
      <c r="L178" s="57">
        <v>6</v>
      </c>
      <c r="M178" s="57">
        <v>6</v>
      </c>
      <c r="N178" s="57">
        <v>6</v>
      </c>
      <c r="O178" s="57">
        <v>6</v>
      </c>
      <c r="P178" s="57">
        <v>6</v>
      </c>
      <c r="Q178" s="57">
        <v>6</v>
      </c>
    </row>
    <row r="179" spans="2:17" x14ac:dyDescent="0.3">
      <c r="C179" s="6" t="s">
        <v>12</v>
      </c>
      <c r="G179" s="57">
        <v>0.5</v>
      </c>
      <c r="H179" s="57">
        <v>0.5</v>
      </c>
      <c r="I179" s="57">
        <v>0.5</v>
      </c>
      <c r="J179" s="57">
        <v>0.5</v>
      </c>
      <c r="K179" s="57">
        <v>0.5</v>
      </c>
      <c r="L179" s="57">
        <v>0.5</v>
      </c>
      <c r="M179" s="57">
        <v>0.5</v>
      </c>
      <c r="N179" s="57">
        <v>0.5</v>
      </c>
      <c r="O179" s="57">
        <v>0.5</v>
      </c>
      <c r="P179" s="57">
        <v>0.5</v>
      </c>
      <c r="Q179" s="57">
        <v>0.5</v>
      </c>
    </row>
    <row r="180" spans="2:17" x14ac:dyDescent="0.3">
      <c r="C180" t="s">
        <v>38</v>
      </c>
      <c r="G180" s="4">
        <f t="shared" ref="G180:Q180" si="128">SUM(G97:G98)*G177*G176</f>
        <v>0</v>
      </c>
      <c r="H180" s="4">
        <f t="shared" si="128"/>
        <v>0</v>
      </c>
      <c r="I180" s="4">
        <f t="shared" si="128"/>
        <v>32.207878116066148</v>
      </c>
      <c r="J180" s="4">
        <f t="shared" si="128"/>
        <v>32.378127623756725</v>
      </c>
      <c r="K180" s="4">
        <f t="shared" si="128"/>
        <v>32.428948506552906</v>
      </c>
      <c r="L180" s="4">
        <f t="shared" si="128"/>
        <v>32.482220364441716</v>
      </c>
      <c r="M180" s="4">
        <f t="shared" si="128"/>
        <v>32.54239085824203</v>
      </c>
      <c r="N180" s="4">
        <f t="shared" si="128"/>
        <v>32.602422052351962</v>
      </c>
      <c r="O180" s="4">
        <f t="shared" si="128"/>
        <v>32.762090792518045</v>
      </c>
      <c r="P180" s="4">
        <f t="shared" si="128"/>
        <v>32.95454159725535</v>
      </c>
      <c r="Q180" s="4">
        <f t="shared" si="128"/>
        <v>33.130215169793956</v>
      </c>
    </row>
    <row r="181" spans="2:17" x14ac:dyDescent="0.3">
      <c r="C181" t="s">
        <v>37</v>
      </c>
      <c r="G181" s="4">
        <f>G159*G176*G178*G179</f>
        <v>0</v>
      </c>
      <c r="H181" s="4">
        <f t="shared" ref="H181:Q181" si="129">H159*H176*H178*H179</f>
        <v>675</v>
      </c>
      <c r="I181" s="4">
        <f t="shared" si="129"/>
        <v>514.41575623213225</v>
      </c>
      <c r="J181" s="4">
        <f t="shared" si="129"/>
        <v>354.17201147964573</v>
      </c>
      <c r="K181" s="4">
        <f t="shared" si="129"/>
        <v>194.02990849275159</v>
      </c>
      <c r="L181" s="4">
        <f t="shared" si="129"/>
        <v>194.57859298950268</v>
      </c>
      <c r="M181" s="4">
        <f t="shared" si="129"/>
        <v>194.90711945847329</v>
      </c>
      <c r="N181" s="4">
        <f t="shared" si="129"/>
        <v>195.25406655007143</v>
      </c>
      <c r="O181" s="4">
        <f t="shared" si="129"/>
        <v>195.81380740622404</v>
      </c>
      <c r="P181" s="4">
        <f t="shared" si="129"/>
        <v>196.6381088842507</v>
      </c>
      <c r="Q181" s="4">
        <f t="shared" si="129"/>
        <v>197.69369511913473</v>
      </c>
    </row>
    <row r="182" spans="2:17" x14ac:dyDescent="0.3">
      <c r="C182" t="s">
        <v>13</v>
      </c>
      <c r="G182" s="4">
        <f>G180+G181</f>
        <v>0</v>
      </c>
      <c r="H182" s="4">
        <f t="shared" ref="H182:Q182" si="130">H180+H181</f>
        <v>675</v>
      </c>
      <c r="I182" s="4">
        <f t="shared" si="130"/>
        <v>546.62363434819838</v>
      </c>
      <c r="J182" s="4">
        <f t="shared" si="130"/>
        <v>386.55013910340244</v>
      </c>
      <c r="K182" s="4">
        <f t="shared" si="130"/>
        <v>226.45885699930449</v>
      </c>
      <c r="L182" s="4">
        <f t="shared" si="130"/>
        <v>227.06081335394441</v>
      </c>
      <c r="M182" s="4">
        <f t="shared" si="130"/>
        <v>227.4495103167153</v>
      </c>
      <c r="N182" s="4">
        <f t="shared" si="130"/>
        <v>227.85648860242338</v>
      </c>
      <c r="O182" s="4">
        <f t="shared" si="130"/>
        <v>228.5758981987421</v>
      </c>
      <c r="P182" s="4">
        <f t="shared" si="130"/>
        <v>229.59265048150604</v>
      </c>
      <c r="Q182" s="4">
        <f t="shared" si="130"/>
        <v>230.82391028892869</v>
      </c>
    </row>
    <row r="183" spans="2:17" x14ac:dyDescent="0.3">
      <c r="C183" s="6" t="s">
        <v>39</v>
      </c>
      <c r="G183" s="60">
        <v>15</v>
      </c>
      <c r="H183" s="60">
        <v>15</v>
      </c>
      <c r="I183" s="60">
        <f>H183</f>
        <v>15</v>
      </c>
      <c r="J183" s="60">
        <f t="shared" ref="J183:Q184" si="131">I183</f>
        <v>15</v>
      </c>
      <c r="K183" s="60">
        <f t="shared" si="131"/>
        <v>15</v>
      </c>
      <c r="L183" s="60">
        <f t="shared" si="131"/>
        <v>15</v>
      </c>
      <c r="M183" s="60">
        <f t="shared" si="131"/>
        <v>15</v>
      </c>
      <c r="N183" s="60">
        <f t="shared" si="131"/>
        <v>15</v>
      </c>
      <c r="O183" s="60">
        <f t="shared" si="131"/>
        <v>15</v>
      </c>
      <c r="P183" s="60">
        <f t="shared" si="131"/>
        <v>15</v>
      </c>
      <c r="Q183" s="60">
        <f t="shared" si="131"/>
        <v>15</v>
      </c>
    </row>
    <row r="184" spans="2:17" x14ac:dyDescent="0.3">
      <c r="C184" s="6" t="s">
        <v>40</v>
      </c>
      <c r="G184" s="60">
        <v>42</v>
      </c>
      <c r="H184" s="60">
        <v>42</v>
      </c>
      <c r="I184" s="60">
        <f>H184</f>
        <v>42</v>
      </c>
      <c r="J184" s="60">
        <f t="shared" si="131"/>
        <v>42</v>
      </c>
      <c r="K184" s="60">
        <f t="shared" si="131"/>
        <v>42</v>
      </c>
      <c r="L184" s="60">
        <f t="shared" si="131"/>
        <v>42</v>
      </c>
      <c r="M184" s="60">
        <f t="shared" si="131"/>
        <v>42</v>
      </c>
      <c r="N184" s="60">
        <f t="shared" si="131"/>
        <v>42</v>
      </c>
      <c r="O184" s="60">
        <f t="shared" si="131"/>
        <v>42</v>
      </c>
      <c r="P184" s="60">
        <f t="shared" si="131"/>
        <v>42</v>
      </c>
      <c r="Q184" s="60">
        <f t="shared" si="131"/>
        <v>42</v>
      </c>
    </row>
    <row r="185" spans="2:17" x14ac:dyDescent="0.3">
      <c r="C185" s="39" t="s">
        <v>301</v>
      </c>
      <c r="D185" s="39"/>
      <c r="E185" s="39"/>
      <c r="F185" s="39"/>
      <c r="G185" s="40">
        <f>G182/(G183*G184)</f>
        <v>0</v>
      </c>
      <c r="H185" s="40">
        <f>H182/(H183*H184)</f>
        <v>1.0714285714285714</v>
      </c>
      <c r="I185" s="40">
        <f t="shared" ref="I185:O185" si="132">I182/(I183*I184)</f>
        <v>0.8676565624574577</v>
      </c>
      <c r="J185" s="40">
        <f t="shared" si="132"/>
        <v>0.61357164937048003</v>
      </c>
      <c r="K185" s="40">
        <f t="shared" si="132"/>
        <v>0.3594585031734992</v>
      </c>
      <c r="L185" s="40">
        <f t="shared" si="132"/>
        <v>0.36041398945070541</v>
      </c>
      <c r="M185" s="40">
        <f t="shared" si="132"/>
        <v>0.36103096875669094</v>
      </c>
      <c r="N185" s="40">
        <f t="shared" si="132"/>
        <v>0.36167696603559268</v>
      </c>
      <c r="O185" s="40">
        <f t="shared" si="132"/>
        <v>0.36281888602974938</v>
      </c>
      <c r="P185" s="40">
        <f t="shared" ref="P185:Q185" si="133">P182/(P183*P184)</f>
        <v>0.36443277854207307</v>
      </c>
      <c r="Q185" s="40">
        <f t="shared" si="133"/>
        <v>0.36638715918877568</v>
      </c>
    </row>
    <row r="187" spans="2:17" x14ac:dyDescent="0.3">
      <c r="B187" s="38"/>
      <c r="C187" s="5" t="s">
        <v>302</v>
      </c>
      <c r="D187" s="37"/>
      <c r="E187" s="61"/>
      <c r="F187" s="61"/>
      <c r="G187" s="61"/>
      <c r="H187" s="61"/>
      <c r="I187" s="61"/>
      <c r="J187" s="61"/>
      <c r="K187" s="61"/>
      <c r="L187" s="61"/>
      <c r="M187" s="61"/>
      <c r="N187" s="61"/>
      <c r="O187" s="61"/>
      <c r="P187" s="61"/>
      <c r="Q187" s="61"/>
    </row>
    <row r="188" spans="2:17" x14ac:dyDescent="0.3">
      <c r="C188" s="6" t="s">
        <v>14</v>
      </c>
      <c r="E188" t="s">
        <v>28</v>
      </c>
      <c r="G188" s="58">
        <v>0.8</v>
      </c>
      <c r="H188" s="58">
        <v>0.8</v>
      </c>
      <c r="I188" s="58">
        <v>0.8</v>
      </c>
      <c r="J188" s="58">
        <v>0.8</v>
      </c>
      <c r="K188" s="58">
        <v>0.8</v>
      </c>
      <c r="L188" s="58">
        <v>0.8</v>
      </c>
      <c r="M188" s="58">
        <v>0.8</v>
      </c>
      <c r="N188" s="58">
        <v>0.8</v>
      </c>
      <c r="O188" s="58">
        <v>0.8</v>
      </c>
      <c r="P188" s="58">
        <v>0.8</v>
      </c>
      <c r="Q188" s="58">
        <v>0.8</v>
      </c>
    </row>
    <row r="189" spans="2:17" x14ac:dyDescent="0.3">
      <c r="C189" s="6" t="s">
        <v>21</v>
      </c>
      <c r="G189" s="57">
        <v>25</v>
      </c>
      <c r="H189" s="57">
        <v>25</v>
      </c>
      <c r="I189" s="57">
        <v>25</v>
      </c>
      <c r="J189" s="57">
        <v>25</v>
      </c>
      <c r="K189" s="57">
        <v>25</v>
      </c>
      <c r="L189" s="57">
        <v>25</v>
      </c>
      <c r="M189" s="57">
        <v>25</v>
      </c>
      <c r="N189" s="57">
        <v>25</v>
      </c>
      <c r="O189" s="57">
        <v>25</v>
      </c>
      <c r="P189" s="57">
        <v>25</v>
      </c>
      <c r="Q189" s="57">
        <v>25</v>
      </c>
    </row>
    <row r="190" spans="2:17" x14ac:dyDescent="0.3">
      <c r="C190" s="6" t="s">
        <v>15</v>
      </c>
      <c r="G190" s="58">
        <v>0.5</v>
      </c>
      <c r="H190" s="58">
        <v>0.5</v>
      </c>
      <c r="I190" s="58">
        <v>0.5</v>
      </c>
      <c r="J190" s="58">
        <v>0.5</v>
      </c>
      <c r="K190" s="58">
        <v>0.5</v>
      </c>
      <c r="L190" s="58">
        <v>0.5</v>
      </c>
      <c r="M190" s="58">
        <v>0.5</v>
      </c>
      <c r="N190" s="58">
        <v>0.5</v>
      </c>
      <c r="O190" s="58">
        <v>0.5</v>
      </c>
      <c r="P190" s="58">
        <v>0.5</v>
      </c>
      <c r="Q190" s="58">
        <v>0.5</v>
      </c>
    </row>
    <row r="191" spans="2:17" x14ac:dyDescent="0.3">
      <c r="C191" s="6" t="s">
        <v>16</v>
      </c>
      <c r="G191" s="57">
        <v>16</v>
      </c>
      <c r="H191" s="57">
        <v>16</v>
      </c>
      <c r="I191" s="57">
        <v>16</v>
      </c>
      <c r="J191" s="57">
        <v>16</v>
      </c>
      <c r="K191" s="57">
        <v>16</v>
      </c>
      <c r="L191" s="57">
        <v>16</v>
      </c>
      <c r="M191" s="57">
        <v>16</v>
      </c>
      <c r="N191" s="57">
        <v>16</v>
      </c>
      <c r="O191" s="57">
        <v>16</v>
      </c>
      <c r="P191" s="57">
        <v>16</v>
      </c>
      <c r="Q191" s="57">
        <v>16</v>
      </c>
    </row>
    <row r="192" spans="2:17" x14ac:dyDescent="0.3">
      <c r="C192" s="6" t="s">
        <v>41</v>
      </c>
      <c r="E192" t="s">
        <v>29</v>
      </c>
      <c r="G192" s="62">
        <v>1</v>
      </c>
      <c r="H192" s="62">
        <v>1</v>
      </c>
      <c r="I192" s="62">
        <v>1</v>
      </c>
      <c r="J192" s="62">
        <v>1</v>
      </c>
      <c r="K192" s="62">
        <v>1</v>
      </c>
      <c r="L192" s="62">
        <v>1</v>
      </c>
      <c r="M192" s="62">
        <v>1</v>
      </c>
      <c r="N192" s="62">
        <v>1</v>
      </c>
      <c r="O192" s="62">
        <v>1</v>
      </c>
      <c r="P192" s="62">
        <v>1</v>
      </c>
      <c r="Q192" s="62">
        <v>1</v>
      </c>
    </row>
    <row r="193" spans="2:17" x14ac:dyDescent="0.3">
      <c r="C193" t="s">
        <v>17</v>
      </c>
      <c r="G193" s="4">
        <f>SUM(G97)*G188*G189*G192</f>
        <v>0</v>
      </c>
      <c r="H193" s="4">
        <f t="shared" ref="H193:Q193" si="134">SUM(H97)*H188*H189*H192</f>
        <v>0</v>
      </c>
      <c r="I193" s="4">
        <f t="shared" si="134"/>
        <v>429.43837488088201</v>
      </c>
      <c r="J193" s="4">
        <f t="shared" si="134"/>
        <v>431.70836831675626</v>
      </c>
      <c r="K193" s="4">
        <f t="shared" si="134"/>
        <v>432.3859800873721</v>
      </c>
      <c r="L193" s="4">
        <f t="shared" si="134"/>
        <v>433.09627152588962</v>
      </c>
      <c r="M193" s="4">
        <f t="shared" si="134"/>
        <v>433.89854477656041</v>
      </c>
      <c r="N193" s="4">
        <f t="shared" si="134"/>
        <v>434.69896069802616</v>
      </c>
      <c r="O193" s="4">
        <f t="shared" si="134"/>
        <v>436.82787723357393</v>
      </c>
      <c r="P193" s="4">
        <f t="shared" si="134"/>
        <v>439.39388796340467</v>
      </c>
      <c r="Q193" s="4">
        <f t="shared" si="134"/>
        <v>441.73620226391949</v>
      </c>
    </row>
    <row r="194" spans="2:17" x14ac:dyDescent="0.3">
      <c r="C194" t="s">
        <v>43</v>
      </c>
      <c r="G194" s="4">
        <f>(G98*G190*G191*G192)</f>
        <v>0</v>
      </c>
      <c r="H194" s="4">
        <f t="shared" ref="H194:Q194" si="135">(H98*H190*H191*H192)</f>
        <v>0</v>
      </c>
      <c r="I194" s="4">
        <f t="shared" si="135"/>
        <v>0</v>
      </c>
      <c r="J194" s="4">
        <f t="shared" si="135"/>
        <v>0</v>
      </c>
      <c r="K194" s="4">
        <f t="shared" si="135"/>
        <v>0</v>
      </c>
      <c r="L194" s="4">
        <f t="shared" si="135"/>
        <v>0</v>
      </c>
      <c r="M194" s="4">
        <f t="shared" si="135"/>
        <v>0</v>
      </c>
      <c r="N194" s="4">
        <f t="shared" si="135"/>
        <v>0</v>
      </c>
      <c r="O194" s="4">
        <f t="shared" si="135"/>
        <v>0</v>
      </c>
      <c r="P194" s="4">
        <f t="shared" si="135"/>
        <v>0</v>
      </c>
      <c r="Q194" s="4">
        <f t="shared" si="135"/>
        <v>0</v>
      </c>
    </row>
    <row r="195" spans="2:17" x14ac:dyDescent="0.3">
      <c r="C195" s="6" t="s">
        <v>42</v>
      </c>
      <c r="E195" t="s">
        <v>29</v>
      </c>
      <c r="G195" s="57">
        <v>15</v>
      </c>
      <c r="H195" s="57">
        <v>15</v>
      </c>
      <c r="I195" s="57">
        <f>H195</f>
        <v>15</v>
      </c>
      <c r="J195" s="57">
        <f t="shared" ref="J195:Q196" si="136">I195</f>
        <v>15</v>
      </c>
      <c r="K195" s="57">
        <f t="shared" si="136"/>
        <v>15</v>
      </c>
      <c r="L195" s="57">
        <f t="shared" si="136"/>
        <v>15</v>
      </c>
      <c r="M195" s="57">
        <f t="shared" si="136"/>
        <v>15</v>
      </c>
      <c r="N195" s="57">
        <f t="shared" si="136"/>
        <v>15</v>
      </c>
      <c r="O195" s="57">
        <f t="shared" si="136"/>
        <v>15</v>
      </c>
      <c r="P195" s="57">
        <f t="shared" si="136"/>
        <v>15</v>
      </c>
      <c r="Q195" s="57">
        <f t="shared" si="136"/>
        <v>15</v>
      </c>
    </row>
    <row r="196" spans="2:17" x14ac:dyDescent="0.3">
      <c r="C196" s="6" t="s">
        <v>40</v>
      </c>
      <c r="G196" s="57">
        <v>42</v>
      </c>
      <c r="H196" s="57">
        <v>42</v>
      </c>
      <c r="I196" s="57">
        <f>H196</f>
        <v>42</v>
      </c>
      <c r="J196" s="57">
        <f t="shared" si="136"/>
        <v>42</v>
      </c>
      <c r="K196" s="57">
        <f t="shared" si="136"/>
        <v>42</v>
      </c>
      <c r="L196" s="57">
        <f t="shared" si="136"/>
        <v>42</v>
      </c>
      <c r="M196" s="57">
        <f t="shared" si="136"/>
        <v>42</v>
      </c>
      <c r="N196" s="57">
        <f t="shared" si="136"/>
        <v>42</v>
      </c>
      <c r="O196" s="57">
        <f t="shared" si="136"/>
        <v>42</v>
      </c>
      <c r="P196" s="57">
        <f t="shared" si="136"/>
        <v>42</v>
      </c>
      <c r="Q196" s="57">
        <f t="shared" si="136"/>
        <v>42</v>
      </c>
    </row>
    <row r="197" spans="2:17" x14ac:dyDescent="0.3">
      <c r="C197" s="39" t="s">
        <v>303</v>
      </c>
      <c r="D197" s="39"/>
      <c r="E197" s="39"/>
      <c r="F197" s="39"/>
      <c r="G197" s="40">
        <f>(G193+G194)/(G195*G196)</f>
        <v>0</v>
      </c>
      <c r="H197" s="40">
        <f>(H193+H194)/(H195*H196)</f>
        <v>0</v>
      </c>
      <c r="I197" s="40">
        <f t="shared" ref="I197:O197" si="137">(I193+I194)/(I195*I196)</f>
        <v>0.68164821409663812</v>
      </c>
      <c r="J197" s="40">
        <f t="shared" si="137"/>
        <v>0.68525137828056548</v>
      </c>
      <c r="K197" s="40">
        <f t="shared" si="137"/>
        <v>0.68632695251963827</v>
      </c>
      <c r="L197" s="40">
        <f t="shared" si="137"/>
        <v>0.68745439924744389</v>
      </c>
      <c r="M197" s="40">
        <f t="shared" si="137"/>
        <v>0.68872784885168314</v>
      </c>
      <c r="N197" s="40">
        <f t="shared" si="137"/>
        <v>0.68999835031432721</v>
      </c>
      <c r="O197" s="40">
        <f t="shared" si="137"/>
        <v>0.69337758291043483</v>
      </c>
      <c r="P197" s="40">
        <f t="shared" ref="P197:Q197" si="138">(P193+P194)/(P195*P196)</f>
        <v>0.69745061581492807</v>
      </c>
      <c r="Q197" s="40">
        <f t="shared" si="138"/>
        <v>0.7011685750220944</v>
      </c>
    </row>
    <row r="198" spans="2:17" x14ac:dyDescent="0.3">
      <c r="C198" s="14"/>
      <c r="G198" s="13"/>
      <c r="H198" s="13"/>
      <c r="I198" s="13"/>
      <c r="J198" s="13"/>
      <c r="K198" s="13"/>
      <c r="L198" s="13"/>
      <c r="M198" s="13"/>
      <c r="N198" s="13"/>
      <c r="O198" s="13"/>
      <c r="P198" s="13"/>
      <c r="Q198" s="13"/>
    </row>
    <row r="199" spans="2:17" x14ac:dyDescent="0.3">
      <c r="B199" s="38"/>
      <c r="C199" s="5" t="s">
        <v>304</v>
      </c>
      <c r="D199" s="37"/>
      <c r="E199" s="61"/>
      <c r="F199" s="61"/>
      <c r="G199" s="61"/>
      <c r="H199" s="61"/>
      <c r="I199" s="61"/>
      <c r="J199" s="61"/>
      <c r="K199" s="61"/>
      <c r="L199" s="61"/>
      <c r="M199" s="61"/>
      <c r="N199" s="61"/>
      <c r="O199" s="61"/>
      <c r="P199" s="61"/>
      <c r="Q199" s="61"/>
    </row>
    <row r="200" spans="2:17" x14ac:dyDescent="0.3">
      <c r="C200" s="6" t="s">
        <v>18</v>
      </c>
      <c r="E200" t="s">
        <v>30</v>
      </c>
      <c r="G200" s="58">
        <v>0.33</v>
      </c>
      <c r="H200" s="58">
        <v>0.33</v>
      </c>
      <c r="I200" s="58">
        <v>0.33</v>
      </c>
      <c r="J200" s="58">
        <v>0.33</v>
      </c>
      <c r="K200" s="58">
        <f t="shared" ref="K200:Q200" si="139">J200</f>
        <v>0.33</v>
      </c>
      <c r="L200" s="58">
        <f t="shared" si="139"/>
        <v>0.33</v>
      </c>
      <c r="M200" s="58">
        <f t="shared" si="139"/>
        <v>0.33</v>
      </c>
      <c r="N200" s="58">
        <f t="shared" si="139"/>
        <v>0.33</v>
      </c>
      <c r="O200" s="58">
        <f t="shared" si="139"/>
        <v>0.33</v>
      </c>
      <c r="P200" s="58">
        <f t="shared" si="139"/>
        <v>0.33</v>
      </c>
      <c r="Q200" s="58">
        <f t="shared" si="139"/>
        <v>0.33</v>
      </c>
    </row>
    <row r="201" spans="2:17" x14ac:dyDescent="0.3">
      <c r="C201" s="6" t="s">
        <v>20</v>
      </c>
      <c r="G201" s="57">
        <v>10</v>
      </c>
      <c r="H201" s="57">
        <v>10</v>
      </c>
      <c r="I201" s="57">
        <v>10</v>
      </c>
      <c r="J201" s="57">
        <v>10</v>
      </c>
      <c r="K201" s="57">
        <v>10</v>
      </c>
      <c r="L201" s="57">
        <v>10</v>
      </c>
      <c r="M201" s="57">
        <v>10</v>
      </c>
      <c r="N201" s="57">
        <v>10</v>
      </c>
      <c r="O201" s="57">
        <v>10</v>
      </c>
      <c r="P201" s="57">
        <v>10</v>
      </c>
      <c r="Q201" s="57">
        <v>10</v>
      </c>
    </row>
    <row r="202" spans="2:17" x14ac:dyDescent="0.3">
      <c r="C202" s="6" t="s">
        <v>19</v>
      </c>
      <c r="E202" t="s">
        <v>31</v>
      </c>
      <c r="G202" s="57">
        <v>1.5</v>
      </c>
      <c r="H202" s="57">
        <v>1.5</v>
      </c>
      <c r="I202" s="57">
        <v>1.5</v>
      </c>
      <c r="J202" s="57">
        <v>1.5</v>
      </c>
      <c r="K202" s="57">
        <v>1.5</v>
      </c>
      <c r="L202" s="57">
        <v>1.5</v>
      </c>
      <c r="M202" s="57">
        <v>1.5</v>
      </c>
      <c r="N202" s="57">
        <v>1.5</v>
      </c>
      <c r="O202" s="57">
        <v>1.5</v>
      </c>
      <c r="P202" s="57">
        <v>1.5</v>
      </c>
      <c r="Q202" s="57">
        <v>1.5</v>
      </c>
    </row>
    <row r="203" spans="2:17" x14ac:dyDescent="0.3">
      <c r="C203" t="s">
        <v>45</v>
      </c>
      <c r="G203" s="4">
        <f t="shared" ref="G203:Q203" si="140">G97*G200*G201*G202</f>
        <v>0</v>
      </c>
      <c r="H203" s="4">
        <f t="shared" si="140"/>
        <v>0</v>
      </c>
      <c r="I203" s="4">
        <f t="shared" si="140"/>
        <v>106.2859977830183</v>
      </c>
      <c r="J203" s="4">
        <f t="shared" si="140"/>
        <v>106.84782115839718</v>
      </c>
      <c r="K203" s="4">
        <f t="shared" si="140"/>
        <v>107.0155300716246</v>
      </c>
      <c r="L203" s="4">
        <f t="shared" si="140"/>
        <v>107.19132720265767</v>
      </c>
      <c r="M203" s="4">
        <f t="shared" si="140"/>
        <v>107.38988983219869</v>
      </c>
      <c r="N203" s="4">
        <f t="shared" si="140"/>
        <v>107.58799277276148</v>
      </c>
      <c r="O203" s="4">
        <f t="shared" si="140"/>
        <v>108.11489961530955</v>
      </c>
      <c r="P203" s="4">
        <f t="shared" si="140"/>
        <v>108.74998727094265</v>
      </c>
      <c r="Q203" s="4">
        <f t="shared" si="140"/>
        <v>109.32971006032008</v>
      </c>
    </row>
    <row r="204" spans="2:17" x14ac:dyDescent="0.3">
      <c r="C204" t="s">
        <v>46</v>
      </c>
      <c r="G204" s="4">
        <f t="shared" ref="G204:Q204" si="141">G98*G200*G201*G202</f>
        <v>0</v>
      </c>
      <c r="H204" s="4">
        <f t="shared" si="141"/>
        <v>0</v>
      </c>
      <c r="I204" s="4">
        <f t="shared" si="141"/>
        <v>0</v>
      </c>
      <c r="J204" s="4">
        <f t="shared" si="141"/>
        <v>0</v>
      </c>
      <c r="K204" s="4">
        <f t="shared" si="141"/>
        <v>0</v>
      </c>
      <c r="L204" s="4">
        <f t="shared" si="141"/>
        <v>0</v>
      </c>
      <c r="M204" s="4">
        <f t="shared" si="141"/>
        <v>0</v>
      </c>
      <c r="N204" s="4">
        <f t="shared" si="141"/>
        <v>0</v>
      </c>
      <c r="O204" s="4">
        <f t="shared" si="141"/>
        <v>0</v>
      </c>
      <c r="P204" s="4">
        <f t="shared" si="141"/>
        <v>0</v>
      </c>
      <c r="Q204" s="4">
        <f t="shared" si="141"/>
        <v>0</v>
      </c>
    </row>
    <row r="205" spans="2:17" x14ac:dyDescent="0.3">
      <c r="C205" s="6" t="s">
        <v>44</v>
      </c>
      <c r="E205" t="s">
        <v>31</v>
      </c>
      <c r="G205" s="57">
        <v>15</v>
      </c>
      <c r="H205" s="57">
        <v>15</v>
      </c>
      <c r="I205" s="57">
        <v>15</v>
      </c>
      <c r="J205" s="57">
        <v>15</v>
      </c>
      <c r="K205" s="57">
        <v>15</v>
      </c>
      <c r="L205" s="57">
        <v>15</v>
      </c>
      <c r="M205" s="57">
        <v>15</v>
      </c>
      <c r="N205" s="57">
        <v>15</v>
      </c>
      <c r="O205" s="57">
        <v>15</v>
      </c>
      <c r="P205" s="57">
        <v>15</v>
      </c>
      <c r="Q205" s="57">
        <v>15</v>
      </c>
    </row>
    <row r="206" spans="2:17" x14ac:dyDescent="0.3">
      <c r="C206" s="6" t="s">
        <v>40</v>
      </c>
      <c r="G206" s="57">
        <v>42</v>
      </c>
      <c r="H206" s="57">
        <v>42</v>
      </c>
      <c r="I206" s="57">
        <v>42</v>
      </c>
      <c r="J206" s="57">
        <v>42</v>
      </c>
      <c r="K206" s="57">
        <v>42</v>
      </c>
      <c r="L206" s="57">
        <v>42</v>
      </c>
      <c r="M206" s="57">
        <v>42</v>
      </c>
      <c r="N206" s="57">
        <v>42</v>
      </c>
      <c r="O206" s="57">
        <v>42</v>
      </c>
      <c r="P206" s="57">
        <v>42</v>
      </c>
      <c r="Q206" s="57">
        <v>42</v>
      </c>
    </row>
    <row r="207" spans="2:17" x14ac:dyDescent="0.3">
      <c r="C207" s="39" t="s">
        <v>305</v>
      </c>
      <c r="D207" s="39"/>
      <c r="E207" s="39"/>
      <c r="F207" s="39"/>
      <c r="G207" s="40">
        <f>(G203+G204)/(G205*G206)</f>
        <v>0</v>
      </c>
      <c r="H207" s="40">
        <f>(H203+H204)/(H205*H206)</f>
        <v>0</v>
      </c>
      <c r="I207" s="40">
        <f t="shared" ref="I207:O207" si="142">(I203+I204)/(I205*I206)</f>
        <v>0.16870793298891795</v>
      </c>
      <c r="J207" s="40">
        <f t="shared" si="142"/>
        <v>0.16959971612443997</v>
      </c>
      <c r="K207" s="40">
        <f t="shared" si="142"/>
        <v>0.16986592074861048</v>
      </c>
      <c r="L207" s="40">
        <f t="shared" si="142"/>
        <v>0.17014496381374233</v>
      </c>
      <c r="M207" s="40">
        <f t="shared" si="142"/>
        <v>0.17046014259079156</v>
      </c>
      <c r="N207" s="40">
        <f t="shared" si="142"/>
        <v>0.17077459170279599</v>
      </c>
      <c r="O207" s="40">
        <f t="shared" si="142"/>
        <v>0.17161095177033261</v>
      </c>
      <c r="P207" s="40">
        <f t="shared" ref="P207:Q207" si="143">(P203+P204)/(P205*P206)</f>
        <v>0.17261902741419469</v>
      </c>
      <c r="Q207" s="40">
        <f t="shared" si="143"/>
        <v>0.17353922231796839</v>
      </c>
    </row>
    <row r="208" spans="2:17" x14ac:dyDescent="0.3">
      <c r="C208" s="14"/>
      <c r="G208" s="13"/>
      <c r="H208" s="13"/>
      <c r="I208" s="13"/>
      <c r="J208" s="13"/>
      <c r="K208" s="13"/>
      <c r="L208" s="13"/>
      <c r="M208" s="13"/>
      <c r="N208" s="13"/>
      <c r="O208" s="13"/>
      <c r="P208" s="13"/>
      <c r="Q208" s="13"/>
    </row>
    <row r="209" spans="2:17" x14ac:dyDescent="0.3">
      <c r="B209" s="6"/>
      <c r="C209" s="39"/>
      <c r="D209" s="39"/>
      <c r="E209" s="39"/>
      <c r="F209" s="39"/>
      <c r="G209" s="40"/>
      <c r="H209" s="40"/>
      <c r="I209" s="40"/>
      <c r="J209" s="40"/>
      <c r="K209" s="40"/>
      <c r="L209" s="40"/>
      <c r="M209" s="40"/>
      <c r="N209" s="40"/>
      <c r="O209" s="40"/>
      <c r="P209" s="40"/>
      <c r="Q209" s="40"/>
    </row>
    <row r="210" spans="2:17" x14ac:dyDescent="0.3">
      <c r="B210" s="8" t="s">
        <v>394</v>
      </c>
      <c r="C210" s="8"/>
      <c r="D210" s="8"/>
      <c r="E210" s="8"/>
      <c r="F210" s="8"/>
      <c r="G210" s="8"/>
      <c r="H210" s="8"/>
      <c r="I210" s="8"/>
      <c r="J210" s="8"/>
      <c r="K210" s="8"/>
      <c r="L210" s="8"/>
      <c r="M210" s="8"/>
      <c r="N210" s="8"/>
      <c r="O210" s="8"/>
      <c r="P210" s="8"/>
      <c r="Q210" s="8"/>
    </row>
    <row r="212" spans="2:17" x14ac:dyDescent="0.3">
      <c r="B212" s="5"/>
      <c r="C212" s="5" t="str">
        <f>C166</f>
        <v>WTE - Care coordinators</v>
      </c>
      <c r="D212" s="5"/>
      <c r="E212" s="5"/>
      <c r="F212" s="5"/>
      <c r="G212" s="5"/>
      <c r="H212" s="5"/>
      <c r="I212" s="5"/>
      <c r="J212" s="5"/>
      <c r="K212" s="5"/>
      <c r="L212" s="5"/>
      <c r="M212" s="5"/>
      <c r="N212" s="5"/>
      <c r="O212" s="5"/>
      <c r="P212" s="5"/>
      <c r="Q212" s="5"/>
    </row>
    <row r="213" spans="2:17" x14ac:dyDescent="0.3">
      <c r="C213" s="25" t="s">
        <v>307</v>
      </c>
      <c r="G213" s="10">
        <f t="shared" ref="G213:Q213" si="144">G166</f>
        <v>0</v>
      </c>
      <c r="H213" s="10">
        <f t="shared" si="144"/>
        <v>15</v>
      </c>
      <c r="I213" s="10">
        <f t="shared" si="144"/>
        <v>11.43146124960294</v>
      </c>
      <c r="J213" s="10">
        <f t="shared" si="144"/>
        <v>7.8704891439921276</v>
      </c>
      <c r="K213" s="10">
        <f t="shared" si="144"/>
        <v>4.3117757442833682</v>
      </c>
      <c r="L213" s="10">
        <f t="shared" si="144"/>
        <v>4.3239687331000596</v>
      </c>
      <c r="M213" s="10">
        <f t="shared" si="144"/>
        <v>4.3312693212994064</v>
      </c>
      <c r="N213" s="10">
        <f t="shared" si="144"/>
        <v>4.3389792566682539</v>
      </c>
      <c r="O213" s="10">
        <f t="shared" si="144"/>
        <v>4.351417942360535</v>
      </c>
      <c r="P213" s="10">
        <f t="shared" si="144"/>
        <v>4.3697357529833489</v>
      </c>
      <c r="Q213" s="10">
        <f t="shared" si="144"/>
        <v>4.3931932248696608</v>
      </c>
    </row>
    <row r="214" spans="2:17" x14ac:dyDescent="0.3">
      <c r="C214" s="25" t="s">
        <v>308</v>
      </c>
      <c r="G214" s="10">
        <f>SUM(G218:G227)</f>
        <v>10</v>
      </c>
      <c r="H214" s="10">
        <f t="shared" ref="H214:Q214" si="145">SUM(H218:H227)</f>
        <v>10</v>
      </c>
      <c r="I214" s="10">
        <f t="shared" si="145"/>
        <v>10</v>
      </c>
      <c r="J214" s="10">
        <f t="shared" si="145"/>
        <v>10</v>
      </c>
      <c r="K214" s="10">
        <f t="shared" si="145"/>
        <v>10</v>
      </c>
      <c r="L214" s="10">
        <f t="shared" si="145"/>
        <v>10</v>
      </c>
      <c r="M214" s="10">
        <f t="shared" si="145"/>
        <v>10</v>
      </c>
      <c r="N214" s="10">
        <f t="shared" si="145"/>
        <v>10</v>
      </c>
      <c r="O214" s="10">
        <f t="shared" si="145"/>
        <v>10</v>
      </c>
      <c r="P214" s="10">
        <f t="shared" si="145"/>
        <v>10</v>
      </c>
      <c r="Q214" s="10">
        <f t="shared" si="145"/>
        <v>10</v>
      </c>
    </row>
    <row r="215" spans="2:17" x14ac:dyDescent="0.3">
      <c r="C215" s="25" t="s">
        <v>309</v>
      </c>
      <c r="G215" s="10">
        <f>G214-G213</f>
        <v>10</v>
      </c>
      <c r="H215" s="10">
        <f t="shared" ref="H215:Q215" si="146">H214-H213</f>
        <v>-5</v>
      </c>
      <c r="I215" s="10">
        <f t="shared" si="146"/>
        <v>-1.4314612496029397</v>
      </c>
      <c r="J215" s="10">
        <f t="shared" si="146"/>
        <v>2.1295108560078724</v>
      </c>
      <c r="K215" s="10">
        <f t="shared" si="146"/>
        <v>5.6882242557166318</v>
      </c>
      <c r="L215" s="10">
        <f t="shared" si="146"/>
        <v>5.6760312668999404</v>
      </c>
      <c r="M215" s="10">
        <f t="shared" si="146"/>
        <v>5.6687306787005936</v>
      </c>
      <c r="N215" s="10">
        <f t="shared" si="146"/>
        <v>5.6610207433317461</v>
      </c>
      <c r="O215" s="10">
        <f t="shared" si="146"/>
        <v>5.648582057639465</v>
      </c>
      <c r="P215" s="10">
        <f t="shared" si="146"/>
        <v>5.6302642470166511</v>
      </c>
      <c r="Q215" s="10">
        <f t="shared" si="146"/>
        <v>5.6068067751303392</v>
      </c>
    </row>
    <row r="216" spans="2:17" x14ac:dyDescent="0.3">
      <c r="C216" s="25" t="s">
        <v>310</v>
      </c>
      <c r="G216" s="69">
        <f>SUMPRODUCT($D218:$D227,G218:G227)</f>
        <v>370000</v>
      </c>
      <c r="H216" s="69">
        <f t="shared" ref="H216:Q216" si="147">SUMPRODUCT($D218:$D227,H218:H227)</f>
        <v>370000</v>
      </c>
      <c r="I216" s="69">
        <f t="shared" si="147"/>
        <v>370000</v>
      </c>
      <c r="J216" s="69">
        <f t="shared" si="147"/>
        <v>370000</v>
      </c>
      <c r="K216" s="69">
        <f t="shared" si="147"/>
        <v>370000</v>
      </c>
      <c r="L216" s="69">
        <f t="shared" si="147"/>
        <v>370000</v>
      </c>
      <c r="M216" s="69">
        <f t="shared" si="147"/>
        <v>370000</v>
      </c>
      <c r="N216" s="69">
        <f t="shared" si="147"/>
        <v>370000</v>
      </c>
      <c r="O216" s="69">
        <f t="shared" si="147"/>
        <v>370000</v>
      </c>
      <c r="P216" s="69">
        <f t="shared" si="147"/>
        <v>370000</v>
      </c>
      <c r="Q216" s="69">
        <f t="shared" si="147"/>
        <v>370000</v>
      </c>
    </row>
    <row r="217" spans="2:17" x14ac:dyDescent="0.3">
      <c r="B217" s="29"/>
      <c r="C217" s="30" t="s">
        <v>312</v>
      </c>
      <c r="D217" s="30" t="s">
        <v>318</v>
      </c>
      <c r="E217" s="29"/>
      <c r="F217" s="29"/>
      <c r="G217" s="31"/>
      <c r="H217" s="31"/>
      <c r="I217" s="31"/>
      <c r="J217" s="31"/>
      <c r="K217" s="31"/>
      <c r="L217" s="31"/>
      <c r="M217" s="31"/>
      <c r="N217" s="31"/>
      <c r="O217" s="31"/>
      <c r="P217" s="31"/>
      <c r="Q217" s="31"/>
    </row>
    <row r="218" spans="2:17" x14ac:dyDescent="0.3">
      <c r="B218" s="26">
        <v>1</v>
      </c>
      <c r="C218" s="70" t="s">
        <v>121</v>
      </c>
      <c r="D218" s="73">
        <v>37000</v>
      </c>
      <c r="E218" s="71"/>
      <c r="F218" s="71"/>
      <c r="G218" s="72">
        <v>10</v>
      </c>
      <c r="H218" s="72">
        <v>10</v>
      </c>
      <c r="I218" s="72">
        <v>10</v>
      </c>
      <c r="J218" s="72">
        <v>10</v>
      </c>
      <c r="K218" s="72">
        <v>10</v>
      </c>
      <c r="L218" s="72">
        <v>10</v>
      </c>
      <c r="M218" s="72">
        <v>10</v>
      </c>
      <c r="N218" s="72">
        <v>10</v>
      </c>
      <c r="O218" s="72">
        <v>10</v>
      </c>
      <c r="P218" s="72">
        <v>10</v>
      </c>
      <c r="Q218" s="72">
        <v>10</v>
      </c>
    </row>
    <row r="219" spans="2:17" x14ac:dyDescent="0.3">
      <c r="B219" s="26">
        <v>2</v>
      </c>
      <c r="C219" s="70"/>
      <c r="D219" s="73"/>
      <c r="E219" s="71"/>
      <c r="F219" s="71"/>
      <c r="G219" s="72"/>
      <c r="H219" s="72"/>
      <c r="I219" s="72"/>
      <c r="J219" s="72"/>
      <c r="K219" s="72"/>
      <c r="L219" s="72"/>
      <c r="M219" s="72"/>
      <c r="N219" s="72"/>
      <c r="O219" s="72"/>
      <c r="P219" s="72"/>
      <c r="Q219" s="72"/>
    </row>
    <row r="220" spans="2:17" x14ac:dyDescent="0.3">
      <c r="B220" s="26">
        <v>3</v>
      </c>
      <c r="C220" s="70"/>
      <c r="D220" s="73"/>
      <c r="E220" s="71"/>
      <c r="F220" s="71"/>
      <c r="G220" s="72"/>
      <c r="H220" s="72"/>
      <c r="I220" s="72"/>
      <c r="J220" s="72"/>
      <c r="K220" s="72"/>
      <c r="L220" s="72"/>
      <c r="M220" s="72"/>
      <c r="N220" s="72"/>
      <c r="O220" s="72"/>
      <c r="P220" s="72"/>
      <c r="Q220" s="72"/>
    </row>
    <row r="221" spans="2:17" x14ac:dyDescent="0.3">
      <c r="B221" s="26">
        <v>4</v>
      </c>
      <c r="C221" s="70"/>
      <c r="D221" s="73"/>
      <c r="E221" s="71"/>
      <c r="F221" s="71"/>
      <c r="G221" s="72"/>
      <c r="H221" s="72"/>
      <c r="I221" s="72"/>
      <c r="J221" s="72"/>
      <c r="K221" s="72"/>
      <c r="L221" s="72"/>
      <c r="M221" s="72"/>
      <c r="N221" s="72"/>
      <c r="O221" s="72"/>
      <c r="P221" s="72"/>
      <c r="Q221" s="72"/>
    </row>
    <row r="222" spans="2:17" x14ac:dyDescent="0.3">
      <c r="B222" s="26">
        <v>5</v>
      </c>
      <c r="C222" s="70"/>
      <c r="D222" s="73"/>
      <c r="E222" s="71"/>
      <c r="F222" s="71"/>
      <c r="G222" s="72"/>
      <c r="H222" s="72"/>
      <c r="I222" s="72"/>
      <c r="J222" s="72"/>
      <c r="K222" s="72"/>
      <c r="L222" s="72"/>
      <c r="M222" s="72"/>
      <c r="N222" s="72"/>
      <c r="O222" s="72"/>
      <c r="P222" s="72"/>
      <c r="Q222" s="72"/>
    </row>
    <row r="223" spans="2:17" x14ac:dyDescent="0.3">
      <c r="B223" s="26">
        <v>6</v>
      </c>
      <c r="C223" s="70"/>
      <c r="D223" s="73"/>
      <c r="E223" s="71"/>
      <c r="F223" s="71"/>
      <c r="G223" s="72"/>
      <c r="H223" s="72"/>
      <c r="I223" s="72"/>
      <c r="J223" s="72"/>
      <c r="K223" s="72"/>
      <c r="L223" s="72"/>
      <c r="M223" s="72"/>
      <c r="N223" s="72"/>
      <c r="O223" s="72"/>
      <c r="P223" s="72"/>
      <c r="Q223" s="72"/>
    </row>
    <row r="224" spans="2:17" x14ac:dyDescent="0.3">
      <c r="B224" s="26">
        <v>7</v>
      </c>
      <c r="C224" s="70"/>
      <c r="D224" s="73"/>
      <c r="E224" s="71"/>
      <c r="F224" s="71"/>
      <c r="G224" s="72"/>
      <c r="H224" s="72"/>
      <c r="I224" s="72"/>
      <c r="J224" s="72"/>
      <c r="K224" s="72"/>
      <c r="L224" s="72"/>
      <c r="M224" s="72"/>
      <c r="N224" s="72"/>
      <c r="O224" s="72"/>
      <c r="P224" s="72"/>
      <c r="Q224" s="72"/>
    </row>
    <row r="225" spans="2:17" x14ac:dyDescent="0.3">
      <c r="B225" s="26">
        <v>8</v>
      </c>
      <c r="C225" s="70"/>
      <c r="D225" s="73"/>
      <c r="E225" s="71"/>
      <c r="F225" s="71"/>
      <c r="G225" s="72"/>
      <c r="H225" s="72"/>
      <c r="I225" s="72"/>
      <c r="J225" s="72"/>
      <c r="K225" s="72"/>
      <c r="L225" s="72"/>
      <c r="M225" s="72"/>
      <c r="N225" s="72"/>
      <c r="O225" s="72"/>
      <c r="P225" s="72"/>
      <c r="Q225" s="72"/>
    </row>
    <row r="226" spans="2:17" x14ac:dyDescent="0.3">
      <c r="B226" s="26">
        <v>9</v>
      </c>
      <c r="C226" s="70"/>
      <c r="D226" s="73"/>
      <c r="E226" s="71"/>
      <c r="F226" s="71"/>
      <c r="G226" s="72"/>
      <c r="H226" s="72"/>
      <c r="I226" s="72"/>
      <c r="J226" s="72"/>
      <c r="K226" s="72"/>
      <c r="L226" s="72"/>
      <c r="M226" s="72"/>
      <c r="N226" s="72"/>
      <c r="O226" s="72"/>
      <c r="P226" s="72"/>
      <c r="Q226" s="72"/>
    </row>
    <row r="227" spans="2:17" x14ac:dyDescent="0.3">
      <c r="B227" s="26">
        <v>10</v>
      </c>
      <c r="C227" s="70"/>
      <c r="D227" s="73"/>
      <c r="E227" s="71"/>
      <c r="F227" s="71"/>
      <c r="G227" s="72"/>
      <c r="H227" s="72"/>
      <c r="I227" s="72"/>
      <c r="J227" s="72"/>
      <c r="K227" s="72"/>
      <c r="L227" s="72"/>
      <c r="M227" s="72"/>
      <c r="N227" s="72"/>
      <c r="O227" s="72"/>
      <c r="P227" s="72"/>
      <c r="Q227" s="72"/>
    </row>
    <row r="229" spans="2:17" x14ac:dyDescent="0.3">
      <c r="B229" s="5"/>
      <c r="C229" s="5" t="str">
        <f>C170</f>
        <v>WTE - Team Leaders</v>
      </c>
      <c r="D229" s="5"/>
      <c r="E229" s="5"/>
      <c r="F229" s="5"/>
      <c r="G229" s="5"/>
      <c r="H229" s="5"/>
      <c r="I229" s="5"/>
      <c r="J229" s="5"/>
      <c r="K229" s="5"/>
      <c r="L229" s="5"/>
      <c r="M229" s="5"/>
      <c r="N229" s="5"/>
      <c r="O229" s="5"/>
      <c r="P229" s="5"/>
      <c r="Q229" s="5"/>
    </row>
    <row r="230" spans="2:17" x14ac:dyDescent="0.3">
      <c r="C230" s="25" t="s">
        <v>307</v>
      </c>
      <c r="G230" s="10">
        <f>G170</f>
        <v>0</v>
      </c>
      <c r="H230" s="10">
        <f t="shared" ref="H230:Q230" si="148">H170</f>
        <v>1.5</v>
      </c>
      <c r="I230" s="10">
        <f t="shared" si="148"/>
        <v>1.1431461249602939</v>
      </c>
      <c r="J230" s="10">
        <f t="shared" si="148"/>
        <v>0.78704891439921276</v>
      </c>
      <c r="K230" s="10">
        <f t="shared" si="148"/>
        <v>0.43117757442833682</v>
      </c>
      <c r="L230" s="10">
        <f t="shared" si="148"/>
        <v>0.43239687331000598</v>
      </c>
      <c r="M230" s="10">
        <f t="shared" si="148"/>
        <v>0.43312693212994063</v>
      </c>
      <c r="N230" s="10">
        <f t="shared" si="148"/>
        <v>0.43389792566682539</v>
      </c>
      <c r="O230" s="10">
        <f t="shared" si="148"/>
        <v>0.43514179423605348</v>
      </c>
      <c r="P230" s="10">
        <f t="shared" si="148"/>
        <v>0.43697357529833492</v>
      </c>
      <c r="Q230" s="10">
        <f t="shared" si="148"/>
        <v>0.43931932248696609</v>
      </c>
    </row>
    <row r="231" spans="2:17" x14ac:dyDescent="0.3">
      <c r="C231" s="25" t="s">
        <v>308</v>
      </c>
      <c r="G231" s="10">
        <f>SUM(G235:G244)</f>
        <v>10</v>
      </c>
      <c r="H231" s="10">
        <f t="shared" ref="H231:Q231" si="149">SUM(H235:H244)</f>
        <v>10</v>
      </c>
      <c r="I231" s="10">
        <f t="shared" si="149"/>
        <v>10</v>
      </c>
      <c r="J231" s="10">
        <f t="shared" si="149"/>
        <v>10</v>
      </c>
      <c r="K231" s="10">
        <f t="shared" si="149"/>
        <v>10</v>
      </c>
      <c r="L231" s="10">
        <f t="shared" si="149"/>
        <v>10</v>
      </c>
      <c r="M231" s="10">
        <f t="shared" si="149"/>
        <v>10</v>
      </c>
      <c r="N231" s="10">
        <f t="shared" si="149"/>
        <v>10</v>
      </c>
      <c r="O231" s="10">
        <f t="shared" si="149"/>
        <v>10</v>
      </c>
      <c r="P231" s="10">
        <f t="shared" si="149"/>
        <v>10</v>
      </c>
      <c r="Q231" s="10">
        <f t="shared" si="149"/>
        <v>10</v>
      </c>
    </row>
    <row r="232" spans="2:17" x14ac:dyDescent="0.3">
      <c r="C232" s="25" t="s">
        <v>309</v>
      </c>
      <c r="G232" s="10">
        <f>G231-G230</f>
        <v>10</v>
      </c>
      <c r="H232" s="10">
        <f t="shared" ref="H232" si="150">H231-H230</f>
        <v>8.5</v>
      </c>
      <c r="I232" s="10">
        <f t="shared" ref="I232" si="151">I231-I230</f>
        <v>8.8568538750397057</v>
      </c>
      <c r="J232" s="10">
        <f t="shared" ref="J232" si="152">J231-J230</f>
        <v>9.2129510856007872</v>
      </c>
      <c r="K232" s="10">
        <f t="shared" ref="K232" si="153">K231-K230</f>
        <v>9.5688224255716641</v>
      </c>
      <c r="L232" s="10">
        <f t="shared" ref="L232" si="154">L231-L230</f>
        <v>9.5676031266899937</v>
      </c>
      <c r="M232" s="10">
        <f t="shared" ref="M232" si="155">M231-M230</f>
        <v>9.5668730678700591</v>
      </c>
      <c r="N232" s="10">
        <f t="shared" ref="N232" si="156">N231-N230</f>
        <v>9.5661020743331751</v>
      </c>
      <c r="O232" s="10">
        <f t="shared" ref="O232" si="157">O231-O230</f>
        <v>9.5648582057639473</v>
      </c>
      <c r="P232" s="10">
        <f t="shared" ref="P232" si="158">P231-P230</f>
        <v>9.5630264247016648</v>
      </c>
      <c r="Q232" s="10">
        <f t="shared" ref="Q232" si="159">Q231-Q230</f>
        <v>9.5606806775130337</v>
      </c>
    </row>
    <row r="233" spans="2:17" x14ac:dyDescent="0.3">
      <c r="C233" s="25" t="s">
        <v>310</v>
      </c>
      <c r="G233" s="69">
        <f>SUMPRODUCT($D235:$D244,G235:G244)</f>
        <v>450000</v>
      </c>
      <c r="H233" s="69">
        <f t="shared" ref="H233:Q233" si="160">SUMPRODUCT($D235:$D244,H235:H244)</f>
        <v>450000</v>
      </c>
      <c r="I233" s="69">
        <f t="shared" si="160"/>
        <v>450000</v>
      </c>
      <c r="J233" s="69">
        <f t="shared" si="160"/>
        <v>450000</v>
      </c>
      <c r="K233" s="69">
        <f t="shared" si="160"/>
        <v>450000</v>
      </c>
      <c r="L233" s="69">
        <f t="shared" si="160"/>
        <v>450000</v>
      </c>
      <c r="M233" s="69">
        <f t="shared" si="160"/>
        <v>450000</v>
      </c>
      <c r="N233" s="69">
        <f t="shared" si="160"/>
        <v>450000</v>
      </c>
      <c r="O233" s="69">
        <f t="shared" si="160"/>
        <v>450000</v>
      </c>
      <c r="P233" s="69">
        <f t="shared" si="160"/>
        <v>450000</v>
      </c>
      <c r="Q233" s="69">
        <f t="shared" si="160"/>
        <v>450000</v>
      </c>
    </row>
    <row r="234" spans="2:17" x14ac:dyDescent="0.3">
      <c r="B234" s="29"/>
      <c r="C234" s="30" t="s">
        <v>312</v>
      </c>
      <c r="D234" s="30" t="s">
        <v>318</v>
      </c>
      <c r="E234" s="29"/>
      <c r="F234" s="29"/>
      <c r="G234" s="31"/>
      <c r="H234" s="31"/>
      <c r="I234" s="31"/>
      <c r="J234" s="31"/>
      <c r="K234" s="31"/>
      <c r="L234" s="31"/>
      <c r="M234" s="31"/>
      <c r="N234" s="31"/>
      <c r="O234" s="31"/>
      <c r="P234" s="31"/>
      <c r="Q234" s="31"/>
    </row>
    <row r="235" spans="2:17" x14ac:dyDescent="0.3">
      <c r="B235" s="26">
        <v>1</v>
      </c>
      <c r="C235" s="70" t="s">
        <v>314</v>
      </c>
      <c r="D235" s="73">
        <v>45000</v>
      </c>
      <c r="E235" s="71"/>
      <c r="F235" s="71"/>
      <c r="G235" s="72">
        <v>10</v>
      </c>
      <c r="H235" s="72">
        <v>10</v>
      </c>
      <c r="I235" s="72">
        <v>10</v>
      </c>
      <c r="J235" s="72">
        <v>10</v>
      </c>
      <c r="K235" s="72">
        <v>10</v>
      </c>
      <c r="L235" s="72">
        <v>10</v>
      </c>
      <c r="M235" s="72">
        <v>10</v>
      </c>
      <c r="N235" s="72">
        <v>10</v>
      </c>
      <c r="O235" s="72">
        <v>10</v>
      </c>
      <c r="P235" s="72">
        <v>10</v>
      </c>
      <c r="Q235" s="72">
        <v>10</v>
      </c>
    </row>
    <row r="236" spans="2:17" x14ac:dyDescent="0.3">
      <c r="B236" s="26">
        <v>2</v>
      </c>
      <c r="C236" s="70"/>
      <c r="D236" s="73"/>
      <c r="E236" s="71"/>
      <c r="F236" s="71"/>
      <c r="G236" s="72"/>
      <c r="H236" s="72"/>
      <c r="I236" s="72"/>
      <c r="J236" s="72"/>
      <c r="K236" s="72"/>
      <c r="L236" s="72"/>
      <c r="M236" s="72"/>
      <c r="N236" s="72"/>
      <c r="O236" s="72"/>
      <c r="P236" s="72"/>
      <c r="Q236" s="72"/>
    </row>
    <row r="237" spans="2:17" x14ac:dyDescent="0.3">
      <c r="B237" s="26">
        <v>3</v>
      </c>
      <c r="C237" s="70"/>
      <c r="D237" s="73"/>
      <c r="E237" s="71"/>
      <c r="F237" s="71"/>
      <c r="G237" s="72"/>
      <c r="H237" s="72"/>
      <c r="I237" s="72"/>
      <c r="J237" s="72"/>
      <c r="K237" s="72"/>
      <c r="L237" s="72"/>
      <c r="M237" s="72"/>
      <c r="N237" s="72"/>
      <c r="O237" s="72"/>
      <c r="P237" s="72"/>
      <c r="Q237" s="72"/>
    </row>
    <row r="238" spans="2:17" x14ac:dyDescent="0.3">
      <c r="B238" s="26">
        <v>4</v>
      </c>
      <c r="C238" s="70"/>
      <c r="D238" s="73"/>
      <c r="E238" s="71"/>
      <c r="F238" s="71"/>
      <c r="G238" s="72"/>
      <c r="H238" s="72"/>
      <c r="I238" s="72"/>
      <c r="J238" s="72"/>
      <c r="K238" s="72"/>
      <c r="L238" s="72"/>
      <c r="M238" s="72"/>
      <c r="N238" s="72"/>
      <c r="O238" s="72"/>
      <c r="P238" s="72"/>
      <c r="Q238" s="72"/>
    </row>
    <row r="239" spans="2:17" x14ac:dyDescent="0.3">
      <c r="B239" s="26">
        <v>5</v>
      </c>
      <c r="C239" s="70"/>
      <c r="D239" s="73"/>
      <c r="E239" s="71"/>
      <c r="F239" s="71"/>
      <c r="G239" s="72"/>
      <c r="H239" s="72"/>
      <c r="I239" s="72"/>
      <c r="J239" s="72"/>
      <c r="K239" s="72"/>
      <c r="L239" s="72"/>
      <c r="M239" s="72"/>
      <c r="N239" s="72"/>
      <c r="O239" s="72"/>
      <c r="P239" s="72"/>
      <c r="Q239" s="72"/>
    </row>
    <row r="240" spans="2:17" x14ac:dyDescent="0.3">
      <c r="B240" s="26">
        <v>6</v>
      </c>
      <c r="C240" s="70"/>
      <c r="D240" s="73"/>
      <c r="E240" s="71"/>
      <c r="F240" s="71"/>
      <c r="G240" s="72"/>
      <c r="H240" s="72"/>
      <c r="I240" s="72"/>
      <c r="J240" s="72"/>
      <c r="K240" s="72"/>
      <c r="L240" s="72"/>
      <c r="M240" s="72"/>
      <c r="N240" s="72"/>
      <c r="O240" s="72"/>
      <c r="P240" s="72"/>
      <c r="Q240" s="72"/>
    </row>
    <row r="241" spans="2:17" x14ac:dyDescent="0.3">
      <c r="B241" s="26">
        <v>7</v>
      </c>
      <c r="C241" s="70"/>
      <c r="D241" s="73"/>
      <c r="E241" s="71"/>
      <c r="F241" s="71"/>
      <c r="G241" s="72"/>
      <c r="H241" s="72"/>
      <c r="I241" s="72"/>
      <c r="J241" s="72"/>
      <c r="K241" s="72"/>
      <c r="L241" s="72"/>
      <c r="M241" s="72"/>
      <c r="N241" s="72"/>
      <c r="O241" s="72"/>
      <c r="P241" s="72"/>
      <c r="Q241" s="72"/>
    </row>
    <row r="242" spans="2:17" x14ac:dyDescent="0.3">
      <c r="B242" s="26">
        <v>8</v>
      </c>
      <c r="C242" s="70"/>
      <c r="D242" s="73"/>
      <c r="E242" s="71"/>
      <c r="F242" s="71"/>
      <c r="G242" s="72"/>
      <c r="H242" s="72"/>
      <c r="I242" s="72"/>
      <c r="J242" s="72"/>
      <c r="K242" s="72"/>
      <c r="L242" s="72"/>
      <c r="M242" s="72"/>
      <c r="N242" s="72"/>
      <c r="O242" s="72"/>
      <c r="P242" s="72"/>
      <c r="Q242" s="72"/>
    </row>
    <row r="243" spans="2:17" x14ac:dyDescent="0.3">
      <c r="B243" s="26">
        <v>9</v>
      </c>
      <c r="C243" s="70"/>
      <c r="D243" s="73"/>
      <c r="E243" s="71"/>
      <c r="F243" s="71"/>
      <c r="G243" s="72"/>
      <c r="H243" s="72"/>
      <c r="I243" s="72"/>
      <c r="J243" s="72"/>
      <c r="K243" s="72"/>
      <c r="L243" s="72"/>
      <c r="M243" s="72"/>
      <c r="N243" s="72"/>
      <c r="O243" s="72"/>
      <c r="P243" s="72"/>
      <c r="Q243" s="72"/>
    </row>
    <row r="244" spans="2:17" x14ac:dyDescent="0.3">
      <c r="B244" s="26">
        <v>10</v>
      </c>
      <c r="C244" s="70"/>
      <c r="D244" s="73"/>
      <c r="E244" s="71"/>
      <c r="F244" s="71"/>
      <c r="G244" s="72"/>
      <c r="H244" s="72"/>
      <c r="I244" s="72"/>
      <c r="J244" s="72"/>
      <c r="K244" s="72"/>
      <c r="L244" s="72"/>
      <c r="M244" s="72"/>
      <c r="N244" s="72"/>
      <c r="O244" s="72"/>
      <c r="P244" s="72"/>
      <c r="Q244" s="72"/>
    </row>
    <row r="246" spans="2:17" x14ac:dyDescent="0.3">
      <c r="B246" s="5"/>
      <c r="C246" s="5" t="str">
        <f>C171</f>
        <v>WTE - Coordinator support</v>
      </c>
      <c r="D246" s="5"/>
      <c r="E246" s="5"/>
      <c r="F246" s="5"/>
      <c r="G246" s="5"/>
      <c r="H246" s="5"/>
      <c r="I246" s="5"/>
      <c r="J246" s="5"/>
      <c r="K246" s="5"/>
      <c r="L246" s="5"/>
      <c r="M246" s="5"/>
      <c r="N246" s="5"/>
      <c r="O246" s="5"/>
      <c r="P246" s="5"/>
      <c r="Q246" s="5"/>
    </row>
    <row r="247" spans="2:17" x14ac:dyDescent="0.3">
      <c r="C247" s="25" t="s">
        <v>307</v>
      </c>
      <c r="G247" s="10">
        <f>G171</f>
        <v>0</v>
      </c>
      <c r="H247" s="10">
        <f t="shared" ref="H247:Q247" si="161">H171</f>
        <v>7.5</v>
      </c>
      <c r="I247" s="10">
        <f t="shared" si="161"/>
        <v>5.7157306248014699</v>
      </c>
      <c r="J247" s="10">
        <f t="shared" si="161"/>
        <v>3.9352445719960638</v>
      </c>
      <c r="K247" s="10">
        <f t="shared" si="161"/>
        <v>2.1558878721416841</v>
      </c>
      <c r="L247" s="10">
        <f t="shared" si="161"/>
        <v>2.1619843665500298</v>
      </c>
      <c r="M247" s="10">
        <f t="shared" si="161"/>
        <v>2.1656346606497032</v>
      </c>
      <c r="N247" s="10">
        <f t="shared" si="161"/>
        <v>2.169489628334127</v>
      </c>
      <c r="O247" s="10">
        <f t="shared" si="161"/>
        <v>2.1757089711802675</v>
      </c>
      <c r="P247" s="10">
        <f t="shared" si="161"/>
        <v>2.1848678764916745</v>
      </c>
      <c r="Q247" s="10">
        <f t="shared" si="161"/>
        <v>2.1965966124348304</v>
      </c>
    </row>
    <row r="248" spans="2:17" x14ac:dyDescent="0.3">
      <c r="C248" s="25" t="s">
        <v>308</v>
      </c>
      <c r="G248" s="10">
        <f>SUM(G252:G261)</f>
        <v>10</v>
      </c>
      <c r="H248" s="10">
        <f t="shared" ref="H248:Q248" si="162">SUM(H252:H261)</f>
        <v>10</v>
      </c>
      <c r="I248" s="10">
        <f t="shared" si="162"/>
        <v>10</v>
      </c>
      <c r="J248" s="10">
        <f t="shared" si="162"/>
        <v>10</v>
      </c>
      <c r="K248" s="10">
        <f t="shared" si="162"/>
        <v>10</v>
      </c>
      <c r="L248" s="10">
        <f t="shared" si="162"/>
        <v>10</v>
      </c>
      <c r="M248" s="10">
        <f t="shared" si="162"/>
        <v>10</v>
      </c>
      <c r="N248" s="10">
        <f t="shared" si="162"/>
        <v>10</v>
      </c>
      <c r="O248" s="10">
        <f t="shared" si="162"/>
        <v>10</v>
      </c>
      <c r="P248" s="10">
        <f t="shared" si="162"/>
        <v>10</v>
      </c>
      <c r="Q248" s="10">
        <f t="shared" si="162"/>
        <v>10</v>
      </c>
    </row>
    <row r="249" spans="2:17" x14ac:dyDescent="0.3">
      <c r="C249" s="25" t="s">
        <v>309</v>
      </c>
      <c r="G249" s="10">
        <f>G248-G247</f>
        <v>10</v>
      </c>
      <c r="H249" s="10">
        <f t="shared" ref="H249" si="163">H248-H247</f>
        <v>2.5</v>
      </c>
      <c r="I249" s="10">
        <f t="shared" ref="I249" si="164">I248-I247</f>
        <v>4.2842693751985301</v>
      </c>
      <c r="J249" s="10">
        <f t="shared" ref="J249" si="165">J248-J247</f>
        <v>6.0647554280039362</v>
      </c>
      <c r="K249" s="10">
        <f t="shared" ref="K249" si="166">K248-K247</f>
        <v>7.8441121278583159</v>
      </c>
      <c r="L249" s="10">
        <f t="shared" ref="L249" si="167">L248-L247</f>
        <v>7.8380156334499702</v>
      </c>
      <c r="M249" s="10">
        <f t="shared" ref="M249" si="168">M248-M247</f>
        <v>7.8343653393502972</v>
      </c>
      <c r="N249" s="10">
        <f t="shared" ref="N249" si="169">N248-N247</f>
        <v>7.8305103716658735</v>
      </c>
      <c r="O249" s="10">
        <f t="shared" ref="O249" si="170">O248-O247</f>
        <v>7.8242910288197329</v>
      </c>
      <c r="P249" s="10">
        <f t="shared" ref="P249" si="171">P248-P247</f>
        <v>7.8151321235083255</v>
      </c>
      <c r="Q249" s="10">
        <f t="shared" ref="Q249" si="172">Q248-Q247</f>
        <v>7.8034033875651696</v>
      </c>
    </row>
    <row r="250" spans="2:17" x14ac:dyDescent="0.3">
      <c r="C250" s="25" t="s">
        <v>310</v>
      </c>
      <c r="G250" s="69">
        <f>SUMPRODUCT($D252:$D261,G252:G261)</f>
        <v>320000</v>
      </c>
      <c r="H250" s="69">
        <f t="shared" ref="H250:Q250" si="173">SUMPRODUCT($D252:$D261,H252:H261)</f>
        <v>320000</v>
      </c>
      <c r="I250" s="69">
        <f t="shared" si="173"/>
        <v>320000</v>
      </c>
      <c r="J250" s="69">
        <f t="shared" si="173"/>
        <v>320000</v>
      </c>
      <c r="K250" s="69">
        <f t="shared" si="173"/>
        <v>320000</v>
      </c>
      <c r="L250" s="69">
        <f t="shared" si="173"/>
        <v>320000</v>
      </c>
      <c r="M250" s="69">
        <f t="shared" si="173"/>
        <v>320000</v>
      </c>
      <c r="N250" s="69">
        <f t="shared" si="173"/>
        <v>320000</v>
      </c>
      <c r="O250" s="69">
        <f t="shared" si="173"/>
        <v>320000</v>
      </c>
      <c r="P250" s="69">
        <f t="shared" si="173"/>
        <v>320000</v>
      </c>
      <c r="Q250" s="69">
        <f t="shared" si="173"/>
        <v>320000</v>
      </c>
    </row>
    <row r="251" spans="2:17" x14ac:dyDescent="0.3">
      <c r="B251" s="29"/>
      <c r="C251" s="30" t="s">
        <v>312</v>
      </c>
      <c r="D251" s="30" t="s">
        <v>318</v>
      </c>
      <c r="E251" s="29"/>
      <c r="F251" s="29"/>
      <c r="G251" s="31"/>
      <c r="H251" s="31"/>
      <c r="I251" s="31"/>
      <c r="J251" s="31"/>
      <c r="K251" s="31"/>
      <c r="L251" s="31"/>
      <c r="M251" s="31"/>
      <c r="N251" s="31"/>
      <c r="O251" s="31"/>
      <c r="P251" s="31"/>
      <c r="Q251" s="31"/>
    </row>
    <row r="252" spans="2:17" x14ac:dyDescent="0.3">
      <c r="B252" s="26">
        <v>1</v>
      </c>
      <c r="C252" s="70" t="s">
        <v>315</v>
      </c>
      <c r="D252" s="73">
        <v>32000</v>
      </c>
      <c r="E252" s="71"/>
      <c r="F252" s="71"/>
      <c r="G252" s="72">
        <v>10</v>
      </c>
      <c r="H252" s="72">
        <v>10</v>
      </c>
      <c r="I252" s="72">
        <v>10</v>
      </c>
      <c r="J252" s="72">
        <v>10</v>
      </c>
      <c r="K252" s="72">
        <v>10</v>
      </c>
      <c r="L252" s="72">
        <v>10</v>
      </c>
      <c r="M252" s="72">
        <v>10</v>
      </c>
      <c r="N252" s="72">
        <v>10</v>
      </c>
      <c r="O252" s="72">
        <v>10</v>
      </c>
      <c r="P252" s="72">
        <v>10</v>
      </c>
      <c r="Q252" s="72">
        <v>10</v>
      </c>
    </row>
    <row r="253" spans="2:17" x14ac:dyDescent="0.3">
      <c r="B253" s="26">
        <v>2</v>
      </c>
      <c r="C253" s="70"/>
      <c r="D253" s="73"/>
      <c r="E253" s="71"/>
      <c r="F253" s="71"/>
      <c r="G253" s="72"/>
      <c r="H253" s="72"/>
      <c r="I253" s="72"/>
      <c r="J253" s="72"/>
      <c r="K253" s="72"/>
      <c r="L253" s="72"/>
      <c r="M253" s="72"/>
      <c r="N253" s="72"/>
      <c r="O253" s="72"/>
      <c r="P253" s="72"/>
      <c r="Q253" s="72"/>
    </row>
    <row r="254" spans="2:17" x14ac:dyDescent="0.3">
      <c r="B254" s="26">
        <v>3</v>
      </c>
      <c r="C254" s="70"/>
      <c r="D254" s="73"/>
      <c r="E254" s="71"/>
      <c r="F254" s="71"/>
      <c r="G254" s="72"/>
      <c r="H254" s="72"/>
      <c r="I254" s="72"/>
      <c r="J254" s="72"/>
      <c r="K254" s="72"/>
      <c r="L254" s="72"/>
      <c r="M254" s="72"/>
      <c r="N254" s="72"/>
      <c r="O254" s="72"/>
      <c r="P254" s="72"/>
      <c r="Q254" s="72"/>
    </row>
    <row r="255" spans="2:17" x14ac:dyDescent="0.3">
      <c r="B255" s="26">
        <v>4</v>
      </c>
      <c r="C255" s="70"/>
      <c r="D255" s="73"/>
      <c r="E255" s="71"/>
      <c r="F255" s="71"/>
      <c r="G255" s="72"/>
      <c r="H255" s="72"/>
      <c r="I255" s="72"/>
      <c r="J255" s="72"/>
      <c r="K255" s="72"/>
      <c r="L255" s="72"/>
      <c r="M255" s="72"/>
      <c r="N255" s="72"/>
      <c r="O255" s="72"/>
      <c r="P255" s="72"/>
      <c r="Q255" s="72"/>
    </row>
    <row r="256" spans="2:17" x14ac:dyDescent="0.3">
      <c r="B256" s="26">
        <v>5</v>
      </c>
      <c r="C256" s="70"/>
      <c r="D256" s="73"/>
      <c r="E256" s="71"/>
      <c r="F256" s="71"/>
      <c r="G256" s="72"/>
      <c r="H256" s="72"/>
      <c r="I256" s="72"/>
      <c r="J256" s="72"/>
      <c r="K256" s="72"/>
      <c r="L256" s="72"/>
      <c r="M256" s="72"/>
      <c r="N256" s="72"/>
      <c r="O256" s="72"/>
      <c r="P256" s="72"/>
      <c r="Q256" s="72"/>
    </row>
    <row r="257" spans="2:17" x14ac:dyDescent="0.3">
      <c r="B257" s="26">
        <v>6</v>
      </c>
      <c r="C257" s="70"/>
      <c r="D257" s="73"/>
      <c r="E257" s="71"/>
      <c r="F257" s="71"/>
      <c r="G257" s="72"/>
      <c r="H257" s="72"/>
      <c r="I257" s="72"/>
      <c r="J257" s="72"/>
      <c r="K257" s="72"/>
      <c r="L257" s="72"/>
      <c r="M257" s="72"/>
      <c r="N257" s="72"/>
      <c r="O257" s="72"/>
      <c r="P257" s="72"/>
      <c r="Q257" s="72"/>
    </row>
    <row r="258" spans="2:17" x14ac:dyDescent="0.3">
      <c r="B258" s="26">
        <v>7</v>
      </c>
      <c r="C258" s="70"/>
      <c r="D258" s="73"/>
      <c r="E258" s="71"/>
      <c r="F258" s="71"/>
      <c r="G258" s="72"/>
      <c r="H258" s="72"/>
      <c r="I258" s="72"/>
      <c r="J258" s="72"/>
      <c r="K258" s="72"/>
      <c r="L258" s="72"/>
      <c r="M258" s="72"/>
      <c r="N258" s="72"/>
      <c r="O258" s="72"/>
      <c r="P258" s="72"/>
      <c r="Q258" s="72"/>
    </row>
    <row r="259" spans="2:17" x14ac:dyDescent="0.3">
      <c r="B259" s="26">
        <v>8</v>
      </c>
      <c r="C259" s="70"/>
      <c r="D259" s="73"/>
      <c r="E259" s="71"/>
      <c r="F259" s="71"/>
      <c r="G259" s="72"/>
      <c r="H259" s="72"/>
      <c r="I259" s="72"/>
      <c r="J259" s="72"/>
      <c r="K259" s="72"/>
      <c r="L259" s="72"/>
      <c r="M259" s="72"/>
      <c r="N259" s="72"/>
      <c r="O259" s="72"/>
      <c r="P259" s="72"/>
      <c r="Q259" s="72"/>
    </row>
    <row r="260" spans="2:17" x14ac:dyDescent="0.3">
      <c r="B260" s="26">
        <v>9</v>
      </c>
      <c r="C260" s="70"/>
      <c r="D260" s="73"/>
      <c r="E260" s="71"/>
      <c r="F260" s="71"/>
      <c r="G260" s="72"/>
      <c r="H260" s="72"/>
      <c r="I260" s="72"/>
      <c r="J260" s="72"/>
      <c r="K260" s="72"/>
      <c r="L260" s="72"/>
      <c r="M260" s="72"/>
      <c r="N260" s="72"/>
      <c r="O260" s="72"/>
      <c r="P260" s="72"/>
      <c r="Q260" s="72"/>
    </row>
    <row r="261" spans="2:17" x14ac:dyDescent="0.3">
      <c r="B261" s="26">
        <v>10</v>
      </c>
      <c r="C261" s="70"/>
      <c r="D261" s="73"/>
      <c r="E261" s="71"/>
      <c r="F261" s="71"/>
      <c r="G261" s="72"/>
      <c r="H261" s="72"/>
      <c r="I261" s="72"/>
      <c r="J261" s="72"/>
      <c r="K261" s="72"/>
      <c r="L261" s="72"/>
      <c r="M261" s="72"/>
      <c r="N261" s="72"/>
      <c r="O261" s="72"/>
      <c r="P261" s="72"/>
      <c r="Q261" s="72"/>
    </row>
    <row r="263" spans="2:17" x14ac:dyDescent="0.3">
      <c r="B263" s="5"/>
      <c r="C263" s="5" t="str">
        <f>C172</f>
        <v>WTE - Admin</v>
      </c>
      <c r="D263" s="5"/>
      <c r="E263" s="5"/>
      <c r="F263" s="5"/>
      <c r="G263" s="5"/>
      <c r="H263" s="5"/>
      <c r="I263" s="5"/>
      <c r="J263" s="5"/>
      <c r="K263" s="5"/>
      <c r="L263" s="5"/>
      <c r="M263" s="5"/>
      <c r="N263" s="5"/>
      <c r="O263" s="5"/>
      <c r="P263" s="5"/>
      <c r="Q263" s="5"/>
    </row>
    <row r="264" spans="2:17" x14ac:dyDescent="0.3">
      <c r="C264" s="25" t="s">
        <v>307</v>
      </c>
      <c r="G264" s="10">
        <f>G172</f>
        <v>0</v>
      </c>
      <c r="H264" s="10">
        <f t="shared" ref="H264:Q264" si="174">H172</f>
        <v>3</v>
      </c>
      <c r="I264" s="10">
        <f t="shared" si="174"/>
        <v>2.2862922499205878</v>
      </c>
      <c r="J264" s="10">
        <f t="shared" si="174"/>
        <v>1.5740978287984255</v>
      </c>
      <c r="K264" s="10">
        <f t="shared" si="174"/>
        <v>0.86235514885667364</v>
      </c>
      <c r="L264" s="10">
        <f t="shared" si="174"/>
        <v>0.86479374662001196</v>
      </c>
      <c r="M264" s="10">
        <f t="shared" si="174"/>
        <v>0.86625386425988127</v>
      </c>
      <c r="N264" s="10">
        <f t="shared" si="174"/>
        <v>0.86779585133365078</v>
      </c>
      <c r="O264" s="10">
        <f t="shared" si="174"/>
        <v>0.87028358847210696</v>
      </c>
      <c r="P264" s="10">
        <f t="shared" si="174"/>
        <v>0.87394715059666983</v>
      </c>
      <c r="Q264" s="10">
        <f t="shared" si="174"/>
        <v>0.87863864497393218</v>
      </c>
    </row>
    <row r="265" spans="2:17" x14ac:dyDescent="0.3">
      <c r="C265" s="25" t="s">
        <v>308</v>
      </c>
      <c r="G265" s="10">
        <f>SUM(G269:G278)</f>
        <v>10</v>
      </c>
      <c r="H265" s="10">
        <f t="shared" ref="H265:Q265" si="175">SUM(H269:H278)</f>
        <v>10</v>
      </c>
      <c r="I265" s="10">
        <f t="shared" si="175"/>
        <v>10</v>
      </c>
      <c r="J265" s="10">
        <f t="shared" si="175"/>
        <v>10</v>
      </c>
      <c r="K265" s="10">
        <f t="shared" si="175"/>
        <v>10</v>
      </c>
      <c r="L265" s="10">
        <f t="shared" si="175"/>
        <v>10</v>
      </c>
      <c r="M265" s="10">
        <f t="shared" si="175"/>
        <v>10</v>
      </c>
      <c r="N265" s="10">
        <f t="shared" si="175"/>
        <v>10</v>
      </c>
      <c r="O265" s="10">
        <f t="shared" si="175"/>
        <v>10</v>
      </c>
      <c r="P265" s="10">
        <f t="shared" si="175"/>
        <v>10</v>
      </c>
      <c r="Q265" s="10">
        <f t="shared" si="175"/>
        <v>10</v>
      </c>
    </row>
    <row r="266" spans="2:17" x14ac:dyDescent="0.3">
      <c r="C266" s="25" t="s">
        <v>309</v>
      </c>
      <c r="G266" s="10">
        <f>G265-G264</f>
        <v>10</v>
      </c>
      <c r="H266" s="10">
        <f t="shared" ref="H266" si="176">H265-H264</f>
        <v>7</v>
      </c>
      <c r="I266" s="10">
        <f t="shared" ref="I266" si="177">I265-I264</f>
        <v>7.7137077500794122</v>
      </c>
      <c r="J266" s="10">
        <f t="shared" ref="J266" si="178">J265-J264</f>
        <v>8.4259021712015745</v>
      </c>
      <c r="K266" s="10">
        <f t="shared" ref="K266" si="179">K265-K264</f>
        <v>9.1376448511433264</v>
      </c>
      <c r="L266" s="10">
        <f t="shared" ref="L266" si="180">L265-L264</f>
        <v>9.1352062533799874</v>
      </c>
      <c r="M266" s="10">
        <f t="shared" ref="M266" si="181">M265-M264</f>
        <v>9.1337461357401182</v>
      </c>
      <c r="N266" s="10">
        <f t="shared" ref="N266" si="182">N265-N264</f>
        <v>9.1322041486663501</v>
      </c>
      <c r="O266" s="10">
        <f t="shared" ref="O266" si="183">O265-O264</f>
        <v>9.1297164115278928</v>
      </c>
      <c r="P266" s="10">
        <f t="shared" ref="P266" si="184">P265-P264</f>
        <v>9.1260528494033295</v>
      </c>
      <c r="Q266" s="10">
        <f t="shared" ref="Q266" si="185">Q265-Q264</f>
        <v>9.1213613550260675</v>
      </c>
    </row>
    <row r="267" spans="2:17" x14ac:dyDescent="0.3">
      <c r="C267" s="25" t="s">
        <v>310</v>
      </c>
      <c r="G267" s="69">
        <f>SUMPRODUCT($D269:$D278,G269:G278)</f>
        <v>320000</v>
      </c>
      <c r="H267" s="69">
        <f t="shared" ref="H267:Q267" si="186">SUMPRODUCT($D269:$D278,H269:H278)</f>
        <v>320000</v>
      </c>
      <c r="I267" s="69">
        <f t="shared" si="186"/>
        <v>320000</v>
      </c>
      <c r="J267" s="69">
        <f t="shared" si="186"/>
        <v>320000</v>
      </c>
      <c r="K267" s="69">
        <f t="shared" si="186"/>
        <v>320000</v>
      </c>
      <c r="L267" s="69">
        <f t="shared" si="186"/>
        <v>320000</v>
      </c>
      <c r="M267" s="69">
        <f t="shared" si="186"/>
        <v>320000</v>
      </c>
      <c r="N267" s="69">
        <f t="shared" si="186"/>
        <v>320000</v>
      </c>
      <c r="O267" s="69">
        <f t="shared" si="186"/>
        <v>320000</v>
      </c>
      <c r="P267" s="69">
        <f t="shared" si="186"/>
        <v>320000</v>
      </c>
      <c r="Q267" s="69">
        <f t="shared" si="186"/>
        <v>320000</v>
      </c>
    </row>
    <row r="268" spans="2:17" x14ac:dyDescent="0.3">
      <c r="B268" s="29"/>
      <c r="C268" s="30" t="s">
        <v>312</v>
      </c>
      <c r="D268" s="30" t="s">
        <v>318</v>
      </c>
      <c r="E268" s="29"/>
      <c r="F268" s="29"/>
      <c r="G268" s="31"/>
      <c r="H268" s="31"/>
      <c r="I268" s="31"/>
      <c r="J268" s="31"/>
      <c r="K268" s="31"/>
      <c r="L268" s="31"/>
      <c r="M268" s="31"/>
      <c r="N268" s="31"/>
      <c r="O268" s="31"/>
      <c r="P268" s="31"/>
      <c r="Q268" s="31"/>
    </row>
    <row r="269" spans="2:17" x14ac:dyDescent="0.3">
      <c r="B269" s="26">
        <v>1</v>
      </c>
      <c r="C269" s="70" t="s">
        <v>127</v>
      </c>
      <c r="D269" s="73">
        <v>32000</v>
      </c>
      <c r="E269" s="71"/>
      <c r="F269" s="71"/>
      <c r="G269" s="72">
        <v>10</v>
      </c>
      <c r="H269" s="72">
        <v>10</v>
      </c>
      <c r="I269" s="72">
        <v>10</v>
      </c>
      <c r="J269" s="72">
        <v>10</v>
      </c>
      <c r="K269" s="72">
        <v>10</v>
      </c>
      <c r="L269" s="72">
        <v>10</v>
      </c>
      <c r="M269" s="72">
        <v>10</v>
      </c>
      <c r="N269" s="72">
        <v>10</v>
      </c>
      <c r="O269" s="72">
        <v>10</v>
      </c>
      <c r="P269" s="72">
        <v>10</v>
      </c>
      <c r="Q269" s="72">
        <v>10</v>
      </c>
    </row>
    <row r="270" spans="2:17" x14ac:dyDescent="0.3">
      <c r="B270" s="26">
        <v>2</v>
      </c>
      <c r="C270" s="70"/>
      <c r="D270" s="73"/>
      <c r="E270" s="71"/>
      <c r="F270" s="71"/>
      <c r="G270" s="72"/>
      <c r="H270" s="72"/>
      <c r="I270" s="72"/>
      <c r="J270" s="72"/>
      <c r="K270" s="72"/>
      <c r="L270" s="72"/>
      <c r="M270" s="72"/>
      <c r="N270" s="72"/>
      <c r="O270" s="72"/>
      <c r="P270" s="72"/>
      <c r="Q270" s="72"/>
    </row>
    <row r="271" spans="2:17" x14ac:dyDescent="0.3">
      <c r="B271" s="26">
        <v>3</v>
      </c>
      <c r="C271" s="70"/>
      <c r="D271" s="73"/>
      <c r="E271" s="71"/>
      <c r="F271" s="71"/>
      <c r="G271" s="72"/>
      <c r="H271" s="72"/>
      <c r="I271" s="72"/>
      <c r="J271" s="72"/>
      <c r="K271" s="72"/>
      <c r="L271" s="72"/>
      <c r="M271" s="72"/>
      <c r="N271" s="72"/>
      <c r="O271" s="72"/>
      <c r="P271" s="72"/>
      <c r="Q271" s="72"/>
    </row>
    <row r="272" spans="2:17" x14ac:dyDescent="0.3">
      <c r="B272" s="26">
        <v>4</v>
      </c>
      <c r="C272" s="70"/>
      <c r="D272" s="73"/>
      <c r="E272" s="71"/>
      <c r="F272" s="71"/>
      <c r="G272" s="72"/>
      <c r="H272" s="72"/>
      <c r="I272" s="72"/>
      <c r="J272" s="72"/>
      <c r="K272" s="72"/>
      <c r="L272" s="72"/>
      <c r="M272" s="72"/>
      <c r="N272" s="72"/>
      <c r="O272" s="72"/>
      <c r="P272" s="72"/>
      <c r="Q272" s="72"/>
    </row>
    <row r="273" spans="2:17" x14ac:dyDescent="0.3">
      <c r="B273" s="26">
        <v>5</v>
      </c>
      <c r="C273" s="70"/>
      <c r="D273" s="73"/>
      <c r="E273" s="71"/>
      <c r="F273" s="71"/>
      <c r="G273" s="72"/>
      <c r="H273" s="72"/>
      <c r="I273" s="72"/>
      <c r="J273" s="72"/>
      <c r="K273" s="72"/>
      <c r="L273" s="72"/>
      <c r="M273" s="72"/>
      <c r="N273" s="72"/>
      <c r="O273" s="72"/>
      <c r="P273" s="72"/>
      <c r="Q273" s="72"/>
    </row>
    <row r="274" spans="2:17" x14ac:dyDescent="0.3">
      <c r="B274" s="26">
        <v>6</v>
      </c>
      <c r="C274" s="70"/>
      <c r="D274" s="73"/>
      <c r="E274" s="71"/>
      <c r="F274" s="71"/>
      <c r="G274" s="72"/>
      <c r="H274" s="72"/>
      <c r="I274" s="72"/>
      <c r="J274" s="72"/>
      <c r="K274" s="72"/>
      <c r="L274" s="72"/>
      <c r="M274" s="72"/>
      <c r="N274" s="72"/>
      <c r="O274" s="72"/>
      <c r="P274" s="72"/>
      <c r="Q274" s="72"/>
    </row>
    <row r="275" spans="2:17" x14ac:dyDescent="0.3">
      <c r="B275" s="26">
        <v>7</v>
      </c>
      <c r="C275" s="70"/>
      <c r="D275" s="73"/>
      <c r="E275" s="71"/>
      <c r="F275" s="71"/>
      <c r="G275" s="72"/>
      <c r="H275" s="72"/>
      <c r="I275" s="72"/>
      <c r="J275" s="72"/>
      <c r="K275" s="72"/>
      <c r="L275" s="72"/>
      <c r="M275" s="72"/>
      <c r="N275" s="72"/>
      <c r="O275" s="72"/>
      <c r="P275" s="72"/>
      <c r="Q275" s="72"/>
    </row>
    <row r="276" spans="2:17" x14ac:dyDescent="0.3">
      <c r="B276" s="26">
        <v>8</v>
      </c>
      <c r="C276" s="70"/>
      <c r="D276" s="73"/>
      <c r="E276" s="71"/>
      <c r="F276" s="71"/>
      <c r="G276" s="72"/>
      <c r="H276" s="72"/>
      <c r="I276" s="72"/>
      <c r="J276" s="72"/>
      <c r="K276" s="72"/>
      <c r="L276" s="72"/>
      <c r="M276" s="72"/>
      <c r="N276" s="72"/>
      <c r="O276" s="72"/>
      <c r="P276" s="72"/>
      <c r="Q276" s="72"/>
    </row>
    <row r="277" spans="2:17" x14ac:dyDescent="0.3">
      <c r="B277" s="26">
        <v>9</v>
      </c>
      <c r="C277" s="70"/>
      <c r="D277" s="73"/>
      <c r="E277" s="71"/>
      <c r="F277" s="71"/>
      <c r="G277" s="72"/>
      <c r="H277" s="72"/>
      <c r="I277" s="72"/>
      <c r="J277" s="72"/>
      <c r="K277" s="72"/>
      <c r="L277" s="72"/>
      <c r="M277" s="72"/>
      <c r="N277" s="72"/>
      <c r="O277" s="72"/>
      <c r="P277" s="72"/>
      <c r="Q277" s="72"/>
    </row>
    <row r="278" spans="2:17" x14ac:dyDescent="0.3">
      <c r="B278" s="26">
        <v>10</v>
      </c>
      <c r="C278" s="70"/>
      <c r="D278" s="73"/>
      <c r="E278" s="71"/>
      <c r="F278" s="71"/>
      <c r="G278" s="72"/>
      <c r="H278" s="72"/>
      <c r="I278" s="72"/>
      <c r="J278" s="72"/>
      <c r="K278" s="72"/>
      <c r="L278" s="72"/>
      <c r="M278" s="72"/>
      <c r="N278" s="72"/>
      <c r="O278" s="72"/>
      <c r="P278" s="72"/>
      <c r="Q278" s="72"/>
    </row>
    <row r="280" spans="2:17" x14ac:dyDescent="0.3">
      <c r="B280" s="5"/>
      <c r="C280" s="5" t="str">
        <f>C185</f>
        <v>WTE - Medical time</v>
      </c>
      <c r="D280" s="5"/>
      <c r="E280" s="5"/>
      <c r="F280" s="5"/>
      <c r="G280" s="5"/>
      <c r="H280" s="5"/>
      <c r="I280" s="5"/>
      <c r="J280" s="5"/>
      <c r="K280" s="5"/>
      <c r="L280" s="5"/>
      <c r="M280" s="5"/>
      <c r="N280" s="5"/>
      <c r="O280" s="5"/>
      <c r="P280" s="5"/>
      <c r="Q280" s="5"/>
    </row>
    <row r="281" spans="2:17" x14ac:dyDescent="0.3">
      <c r="C281" s="25" t="s">
        <v>307</v>
      </c>
      <c r="G281" s="10">
        <f>G185</f>
        <v>0</v>
      </c>
      <c r="H281" s="10">
        <f t="shared" ref="H281:Q281" si="187">H185</f>
        <v>1.0714285714285714</v>
      </c>
      <c r="I281" s="10">
        <f t="shared" si="187"/>
        <v>0.8676565624574577</v>
      </c>
      <c r="J281" s="10">
        <f t="shared" si="187"/>
        <v>0.61357164937048003</v>
      </c>
      <c r="K281" s="10">
        <f t="shared" si="187"/>
        <v>0.3594585031734992</v>
      </c>
      <c r="L281" s="10">
        <f t="shared" si="187"/>
        <v>0.36041398945070541</v>
      </c>
      <c r="M281" s="10">
        <f t="shared" si="187"/>
        <v>0.36103096875669094</v>
      </c>
      <c r="N281" s="10">
        <f t="shared" si="187"/>
        <v>0.36167696603559268</v>
      </c>
      <c r="O281" s="10">
        <f t="shared" si="187"/>
        <v>0.36281888602974938</v>
      </c>
      <c r="P281" s="10">
        <f t="shared" si="187"/>
        <v>0.36443277854207307</v>
      </c>
      <c r="Q281" s="10">
        <f t="shared" si="187"/>
        <v>0.36638715918877568</v>
      </c>
    </row>
    <row r="282" spans="2:17" x14ac:dyDescent="0.3">
      <c r="C282" s="25" t="s">
        <v>308</v>
      </c>
      <c r="G282" s="10">
        <f>SUM(G286:G295)</f>
        <v>10</v>
      </c>
      <c r="H282" s="10">
        <f t="shared" ref="H282:Q282" si="188">SUM(H286:H295)</f>
        <v>10</v>
      </c>
      <c r="I282" s="10">
        <f t="shared" si="188"/>
        <v>10</v>
      </c>
      <c r="J282" s="10">
        <f t="shared" si="188"/>
        <v>10</v>
      </c>
      <c r="K282" s="10">
        <f t="shared" si="188"/>
        <v>10</v>
      </c>
      <c r="L282" s="10">
        <f t="shared" si="188"/>
        <v>10</v>
      </c>
      <c r="M282" s="10">
        <f t="shared" si="188"/>
        <v>10</v>
      </c>
      <c r="N282" s="10">
        <f t="shared" si="188"/>
        <v>10</v>
      </c>
      <c r="O282" s="10">
        <f t="shared" si="188"/>
        <v>10</v>
      </c>
      <c r="P282" s="10">
        <f t="shared" si="188"/>
        <v>10</v>
      </c>
      <c r="Q282" s="10">
        <f t="shared" si="188"/>
        <v>10</v>
      </c>
    </row>
    <row r="283" spans="2:17" x14ac:dyDescent="0.3">
      <c r="C283" s="25" t="s">
        <v>309</v>
      </c>
      <c r="G283" s="10">
        <f>G282-G281</f>
        <v>10</v>
      </c>
      <c r="H283" s="10">
        <f t="shared" ref="H283" si="189">H282-H281</f>
        <v>8.9285714285714288</v>
      </c>
      <c r="I283" s="10">
        <f t="shared" ref="I283" si="190">I282-I281</f>
        <v>9.1323434375425414</v>
      </c>
      <c r="J283" s="10">
        <f t="shared" ref="J283" si="191">J282-J281</f>
        <v>9.3864283506295205</v>
      </c>
      <c r="K283" s="10">
        <f t="shared" ref="K283" si="192">K282-K281</f>
        <v>9.6405414968265006</v>
      </c>
      <c r="L283" s="10">
        <f t="shared" ref="L283" si="193">L282-L281</f>
        <v>9.6395860105492943</v>
      </c>
      <c r="M283" s="10">
        <f t="shared" ref="M283" si="194">M282-M281</f>
        <v>9.6389690312433096</v>
      </c>
      <c r="N283" s="10">
        <f t="shared" ref="N283" si="195">N282-N281</f>
        <v>9.6383230339644079</v>
      </c>
      <c r="O283" s="10">
        <f t="shared" ref="O283" si="196">O282-O281</f>
        <v>9.6371811139702501</v>
      </c>
      <c r="P283" s="10">
        <f t="shared" ref="P283" si="197">P282-P281</f>
        <v>9.6355672214579275</v>
      </c>
      <c r="Q283" s="10">
        <f t="shared" ref="Q283" si="198">Q282-Q281</f>
        <v>9.6336128408112245</v>
      </c>
    </row>
    <row r="284" spans="2:17" x14ac:dyDescent="0.3">
      <c r="C284" s="25" t="s">
        <v>310</v>
      </c>
      <c r="G284" s="69">
        <f>SUMPRODUCT($D286:$D295,G286:G295)</f>
        <v>1500000</v>
      </c>
      <c r="H284" s="69">
        <f t="shared" ref="H284:Q284" si="199">SUMPRODUCT($D286:$D295,H286:H295)</f>
        <v>1500000</v>
      </c>
      <c r="I284" s="69">
        <f t="shared" si="199"/>
        <v>1500000</v>
      </c>
      <c r="J284" s="69">
        <f t="shared" si="199"/>
        <v>1500000</v>
      </c>
      <c r="K284" s="69">
        <f t="shared" si="199"/>
        <v>1500000</v>
      </c>
      <c r="L284" s="69">
        <f t="shared" si="199"/>
        <v>1500000</v>
      </c>
      <c r="M284" s="69">
        <f t="shared" si="199"/>
        <v>1500000</v>
      </c>
      <c r="N284" s="69">
        <f t="shared" si="199"/>
        <v>1500000</v>
      </c>
      <c r="O284" s="69">
        <f t="shared" si="199"/>
        <v>1500000</v>
      </c>
      <c r="P284" s="69">
        <f t="shared" si="199"/>
        <v>1500000</v>
      </c>
      <c r="Q284" s="69">
        <f t="shared" si="199"/>
        <v>1500000</v>
      </c>
    </row>
    <row r="285" spans="2:17" x14ac:dyDescent="0.3">
      <c r="B285" s="29"/>
      <c r="C285" s="30" t="s">
        <v>312</v>
      </c>
      <c r="D285" s="30" t="s">
        <v>318</v>
      </c>
      <c r="E285" s="29"/>
      <c r="F285" s="29"/>
      <c r="G285" s="31"/>
      <c r="H285" s="31"/>
      <c r="I285" s="31"/>
      <c r="J285" s="31"/>
      <c r="K285" s="31"/>
      <c r="L285" s="31"/>
      <c r="M285" s="31"/>
      <c r="N285" s="31"/>
      <c r="O285" s="31"/>
      <c r="P285" s="31"/>
      <c r="Q285" s="31"/>
    </row>
    <row r="286" spans="2:17" x14ac:dyDescent="0.3">
      <c r="B286" s="26">
        <v>1</v>
      </c>
      <c r="C286" s="70" t="s">
        <v>319</v>
      </c>
      <c r="D286" s="73">
        <v>150000</v>
      </c>
      <c r="E286" s="71"/>
      <c r="F286" s="71"/>
      <c r="G286" s="72">
        <v>10</v>
      </c>
      <c r="H286" s="72">
        <v>10</v>
      </c>
      <c r="I286" s="72">
        <v>10</v>
      </c>
      <c r="J286" s="72">
        <v>10</v>
      </c>
      <c r="K286" s="72">
        <v>10</v>
      </c>
      <c r="L286" s="72">
        <v>10</v>
      </c>
      <c r="M286" s="72">
        <v>10</v>
      </c>
      <c r="N286" s="72">
        <v>10</v>
      </c>
      <c r="O286" s="72">
        <v>10</v>
      </c>
      <c r="P286" s="72">
        <v>10</v>
      </c>
      <c r="Q286" s="72">
        <v>10</v>
      </c>
    </row>
    <row r="287" spans="2:17" x14ac:dyDescent="0.3">
      <c r="B287" s="26">
        <v>2</v>
      </c>
      <c r="C287" s="70"/>
      <c r="D287" s="73"/>
      <c r="E287" s="71"/>
      <c r="F287" s="71"/>
      <c r="G287" s="72"/>
      <c r="H287" s="72"/>
      <c r="I287" s="72"/>
      <c r="J287" s="72"/>
      <c r="K287" s="72"/>
      <c r="L287" s="72"/>
      <c r="M287" s="72"/>
      <c r="N287" s="72"/>
      <c r="O287" s="72"/>
      <c r="P287" s="72"/>
      <c r="Q287" s="72"/>
    </row>
    <row r="288" spans="2:17" x14ac:dyDescent="0.3">
      <c r="B288" s="26">
        <v>3</v>
      </c>
      <c r="C288" s="70"/>
      <c r="D288" s="73"/>
      <c r="E288" s="71"/>
      <c r="F288" s="71"/>
      <c r="G288" s="72"/>
      <c r="H288" s="72"/>
      <c r="I288" s="72"/>
      <c r="J288" s="72"/>
      <c r="K288" s="72"/>
      <c r="L288" s="72"/>
      <c r="M288" s="72"/>
      <c r="N288" s="72"/>
      <c r="O288" s="72"/>
      <c r="P288" s="72"/>
      <c r="Q288" s="72"/>
    </row>
    <row r="289" spans="2:17" x14ac:dyDescent="0.3">
      <c r="B289" s="26">
        <v>4</v>
      </c>
      <c r="C289" s="70"/>
      <c r="D289" s="73"/>
      <c r="E289" s="71"/>
      <c r="F289" s="71"/>
      <c r="G289" s="72"/>
      <c r="H289" s="72"/>
      <c r="I289" s="72"/>
      <c r="J289" s="72"/>
      <c r="K289" s="72"/>
      <c r="L289" s="72"/>
      <c r="M289" s="72"/>
      <c r="N289" s="72"/>
      <c r="O289" s="72"/>
      <c r="P289" s="72"/>
      <c r="Q289" s="72"/>
    </row>
    <row r="290" spans="2:17" x14ac:dyDescent="0.3">
      <c r="B290" s="26">
        <v>5</v>
      </c>
      <c r="C290" s="70"/>
      <c r="D290" s="73"/>
      <c r="E290" s="71"/>
      <c r="F290" s="71"/>
      <c r="G290" s="72"/>
      <c r="H290" s="72"/>
      <c r="I290" s="72"/>
      <c r="J290" s="72"/>
      <c r="K290" s="72"/>
      <c r="L290" s="72"/>
      <c r="M290" s="72"/>
      <c r="N290" s="72"/>
      <c r="O290" s="72"/>
      <c r="P290" s="72"/>
      <c r="Q290" s="72"/>
    </row>
    <row r="291" spans="2:17" x14ac:dyDescent="0.3">
      <c r="B291" s="26">
        <v>6</v>
      </c>
      <c r="C291" s="70"/>
      <c r="D291" s="73"/>
      <c r="E291" s="71"/>
      <c r="F291" s="71"/>
      <c r="G291" s="72"/>
      <c r="H291" s="72"/>
      <c r="I291" s="72"/>
      <c r="J291" s="72"/>
      <c r="K291" s="72"/>
      <c r="L291" s="72"/>
      <c r="M291" s="72"/>
      <c r="N291" s="72"/>
      <c r="O291" s="72"/>
      <c r="P291" s="72"/>
      <c r="Q291" s="72"/>
    </row>
    <row r="292" spans="2:17" x14ac:dyDescent="0.3">
      <c r="B292" s="26">
        <v>7</v>
      </c>
      <c r="C292" s="70"/>
      <c r="D292" s="73"/>
      <c r="E292" s="71"/>
      <c r="F292" s="71"/>
      <c r="G292" s="72"/>
      <c r="H292" s="72"/>
      <c r="I292" s="72"/>
      <c r="J292" s="72"/>
      <c r="K292" s="72"/>
      <c r="L292" s="72"/>
      <c r="M292" s="72"/>
      <c r="N292" s="72"/>
      <c r="O292" s="72"/>
      <c r="P292" s="72"/>
      <c r="Q292" s="72"/>
    </row>
    <row r="293" spans="2:17" x14ac:dyDescent="0.3">
      <c r="B293" s="26">
        <v>8</v>
      </c>
      <c r="C293" s="70"/>
      <c r="D293" s="73"/>
      <c r="E293" s="71"/>
      <c r="F293" s="71"/>
      <c r="G293" s="72"/>
      <c r="H293" s="72"/>
      <c r="I293" s="72"/>
      <c r="J293" s="72"/>
      <c r="K293" s="72"/>
      <c r="L293" s="72"/>
      <c r="M293" s="72"/>
      <c r="N293" s="72"/>
      <c r="O293" s="72"/>
      <c r="P293" s="72"/>
      <c r="Q293" s="72"/>
    </row>
    <row r="294" spans="2:17" x14ac:dyDescent="0.3">
      <c r="B294" s="26">
        <v>9</v>
      </c>
      <c r="C294" s="70"/>
      <c r="D294" s="73"/>
      <c r="E294" s="71"/>
      <c r="F294" s="71"/>
      <c r="G294" s="72"/>
      <c r="H294" s="72"/>
      <c r="I294" s="72"/>
      <c r="J294" s="72"/>
      <c r="K294" s="72"/>
      <c r="L294" s="72"/>
      <c r="M294" s="72"/>
      <c r="N294" s="72"/>
      <c r="O294" s="72"/>
      <c r="P294" s="72"/>
      <c r="Q294" s="72"/>
    </row>
    <row r="295" spans="2:17" x14ac:dyDescent="0.3">
      <c r="B295" s="26">
        <v>10</v>
      </c>
      <c r="C295" s="70"/>
      <c r="D295" s="73"/>
      <c r="E295" s="71"/>
      <c r="F295" s="71"/>
      <c r="G295" s="72"/>
      <c r="H295" s="72"/>
      <c r="I295" s="72"/>
      <c r="J295" s="72"/>
      <c r="K295" s="72"/>
      <c r="L295" s="72"/>
      <c r="M295" s="72"/>
      <c r="N295" s="72"/>
      <c r="O295" s="72"/>
      <c r="P295" s="72"/>
      <c r="Q295" s="72"/>
    </row>
    <row r="297" spans="2:17" x14ac:dyDescent="0.3">
      <c r="B297" s="5"/>
      <c r="C297" s="5" t="str">
        <f>C197</f>
        <v>WTE - CBTp</v>
      </c>
      <c r="D297" s="5"/>
      <c r="E297" s="5"/>
      <c r="F297" s="5"/>
      <c r="G297" s="5"/>
      <c r="H297" s="5"/>
      <c r="I297" s="5"/>
      <c r="J297" s="5"/>
      <c r="K297" s="5"/>
      <c r="L297" s="5"/>
      <c r="M297" s="5"/>
      <c r="N297" s="5"/>
      <c r="O297" s="5"/>
      <c r="P297" s="5"/>
      <c r="Q297" s="5"/>
    </row>
    <row r="298" spans="2:17" x14ac:dyDescent="0.3">
      <c r="C298" s="25" t="s">
        <v>307</v>
      </c>
      <c r="G298" s="10">
        <f>G197</f>
        <v>0</v>
      </c>
      <c r="H298" s="10">
        <f t="shared" ref="H298:Q298" si="200">H197</f>
        <v>0</v>
      </c>
      <c r="I298" s="10">
        <f t="shared" si="200"/>
        <v>0.68164821409663812</v>
      </c>
      <c r="J298" s="10">
        <f t="shared" si="200"/>
        <v>0.68525137828056548</v>
      </c>
      <c r="K298" s="10">
        <f t="shared" si="200"/>
        <v>0.68632695251963827</v>
      </c>
      <c r="L298" s="10">
        <f t="shared" si="200"/>
        <v>0.68745439924744389</v>
      </c>
      <c r="M298" s="10">
        <f t="shared" si="200"/>
        <v>0.68872784885168314</v>
      </c>
      <c r="N298" s="10">
        <f t="shared" si="200"/>
        <v>0.68999835031432721</v>
      </c>
      <c r="O298" s="10">
        <f t="shared" si="200"/>
        <v>0.69337758291043483</v>
      </c>
      <c r="P298" s="10">
        <f t="shared" si="200"/>
        <v>0.69745061581492807</v>
      </c>
      <c r="Q298" s="10">
        <f t="shared" si="200"/>
        <v>0.7011685750220944</v>
      </c>
    </row>
    <row r="299" spans="2:17" x14ac:dyDescent="0.3">
      <c r="C299" s="25" t="s">
        <v>308</v>
      </c>
      <c r="G299" s="10">
        <f>SUM(G303:G312)</f>
        <v>10</v>
      </c>
      <c r="H299" s="10">
        <f t="shared" ref="H299:Q299" si="201">SUM(H303:H312)</f>
        <v>10</v>
      </c>
      <c r="I299" s="10">
        <f t="shared" si="201"/>
        <v>10</v>
      </c>
      <c r="J299" s="10">
        <f t="shared" si="201"/>
        <v>10</v>
      </c>
      <c r="K299" s="10">
        <f t="shared" si="201"/>
        <v>10</v>
      </c>
      <c r="L299" s="10">
        <f t="shared" si="201"/>
        <v>10</v>
      </c>
      <c r="M299" s="10">
        <f t="shared" si="201"/>
        <v>10</v>
      </c>
      <c r="N299" s="10">
        <f t="shared" si="201"/>
        <v>10</v>
      </c>
      <c r="O299" s="10">
        <f t="shared" si="201"/>
        <v>10</v>
      </c>
      <c r="P299" s="10">
        <f t="shared" si="201"/>
        <v>10</v>
      </c>
      <c r="Q299" s="10">
        <f t="shared" si="201"/>
        <v>10</v>
      </c>
    </row>
    <row r="300" spans="2:17" x14ac:dyDescent="0.3">
      <c r="C300" s="25" t="s">
        <v>309</v>
      </c>
      <c r="G300" s="10">
        <f>G299-G298</f>
        <v>10</v>
      </c>
      <c r="H300" s="10">
        <f t="shared" ref="H300" si="202">H299-H298</f>
        <v>10</v>
      </c>
      <c r="I300" s="10">
        <f t="shared" ref="I300" si="203">I299-I298</f>
        <v>9.3183517859033618</v>
      </c>
      <c r="J300" s="10">
        <f t="shared" ref="J300" si="204">J299-J298</f>
        <v>9.3147486217194349</v>
      </c>
      <c r="K300" s="10">
        <f t="shared" ref="K300" si="205">K299-K298</f>
        <v>9.3136730474803624</v>
      </c>
      <c r="L300" s="10">
        <f t="shared" ref="L300" si="206">L299-L298</f>
        <v>9.3125456007525553</v>
      </c>
      <c r="M300" s="10">
        <f t="shared" ref="M300" si="207">M299-M298</f>
        <v>9.3112721511483176</v>
      </c>
      <c r="N300" s="10">
        <f t="shared" ref="N300" si="208">N299-N298</f>
        <v>9.3100016496856721</v>
      </c>
      <c r="O300" s="10">
        <f t="shared" ref="O300" si="209">O299-O298</f>
        <v>9.3066224170895655</v>
      </c>
      <c r="P300" s="10">
        <f t="shared" ref="P300" si="210">P299-P298</f>
        <v>9.3025493841850722</v>
      </c>
      <c r="Q300" s="10">
        <f t="shared" ref="Q300" si="211">Q299-Q298</f>
        <v>9.2988314249779052</v>
      </c>
    </row>
    <row r="301" spans="2:17" x14ac:dyDescent="0.3">
      <c r="C301" s="25" t="s">
        <v>310</v>
      </c>
      <c r="G301" s="69">
        <f>SUMPRODUCT($D303:$D312,G303:G312)</f>
        <v>950000</v>
      </c>
      <c r="H301" s="69">
        <f t="shared" ref="H301:Q301" si="212">SUMPRODUCT($D303:$D312,H303:H312)</f>
        <v>950000</v>
      </c>
      <c r="I301" s="69">
        <f t="shared" si="212"/>
        <v>950000</v>
      </c>
      <c r="J301" s="69">
        <f t="shared" si="212"/>
        <v>950000</v>
      </c>
      <c r="K301" s="69">
        <f t="shared" si="212"/>
        <v>950000</v>
      </c>
      <c r="L301" s="69">
        <f t="shared" si="212"/>
        <v>950000</v>
      </c>
      <c r="M301" s="69">
        <f t="shared" si="212"/>
        <v>950000</v>
      </c>
      <c r="N301" s="69">
        <f t="shared" si="212"/>
        <v>950000</v>
      </c>
      <c r="O301" s="69">
        <f t="shared" si="212"/>
        <v>950000</v>
      </c>
      <c r="P301" s="69">
        <f t="shared" si="212"/>
        <v>950000</v>
      </c>
      <c r="Q301" s="69">
        <f t="shared" si="212"/>
        <v>950000</v>
      </c>
    </row>
    <row r="302" spans="2:17" x14ac:dyDescent="0.3">
      <c r="B302" s="29"/>
      <c r="C302" s="30" t="s">
        <v>312</v>
      </c>
      <c r="D302" s="30" t="s">
        <v>318</v>
      </c>
      <c r="E302" s="29"/>
      <c r="F302" s="29"/>
      <c r="G302" s="31"/>
      <c r="H302" s="31"/>
      <c r="I302" s="31"/>
      <c r="J302" s="31"/>
      <c r="K302" s="31"/>
      <c r="L302" s="31"/>
      <c r="M302" s="31"/>
      <c r="N302" s="31"/>
      <c r="O302" s="31"/>
      <c r="P302" s="31"/>
      <c r="Q302" s="31"/>
    </row>
    <row r="303" spans="2:17" x14ac:dyDescent="0.3">
      <c r="B303" s="26">
        <v>1</v>
      </c>
      <c r="C303" s="70" t="s">
        <v>320</v>
      </c>
      <c r="D303" s="73">
        <v>95000</v>
      </c>
      <c r="E303" s="71"/>
      <c r="F303" s="71"/>
      <c r="G303" s="72">
        <v>10</v>
      </c>
      <c r="H303" s="72">
        <v>10</v>
      </c>
      <c r="I303" s="72">
        <v>10</v>
      </c>
      <c r="J303" s="72">
        <v>10</v>
      </c>
      <c r="K303" s="72">
        <v>10</v>
      </c>
      <c r="L303" s="72">
        <v>10</v>
      </c>
      <c r="M303" s="72">
        <v>10</v>
      </c>
      <c r="N303" s="72">
        <v>10</v>
      </c>
      <c r="O303" s="72">
        <v>10</v>
      </c>
      <c r="P303" s="72">
        <v>10</v>
      </c>
      <c r="Q303" s="72">
        <v>10</v>
      </c>
    </row>
    <row r="304" spans="2:17" x14ac:dyDescent="0.3">
      <c r="B304" s="26">
        <v>2</v>
      </c>
      <c r="C304" s="70"/>
      <c r="D304" s="73"/>
      <c r="E304" s="71"/>
      <c r="F304" s="71"/>
      <c r="G304" s="72"/>
      <c r="H304" s="72"/>
      <c r="I304" s="72"/>
      <c r="J304" s="72"/>
      <c r="K304" s="72"/>
      <c r="L304" s="72"/>
      <c r="M304" s="72"/>
      <c r="N304" s="72"/>
      <c r="O304" s="72"/>
      <c r="P304" s="72"/>
      <c r="Q304" s="72"/>
    </row>
    <row r="305" spans="2:17" x14ac:dyDescent="0.3">
      <c r="B305" s="26">
        <v>3</v>
      </c>
      <c r="C305" s="70"/>
      <c r="D305" s="73"/>
      <c r="E305" s="71"/>
      <c r="F305" s="71"/>
      <c r="G305" s="72"/>
      <c r="H305" s="72"/>
      <c r="I305" s="72"/>
      <c r="J305" s="72"/>
      <c r="K305" s="72"/>
      <c r="L305" s="72"/>
      <c r="M305" s="72"/>
      <c r="N305" s="72"/>
      <c r="O305" s="72"/>
      <c r="P305" s="72"/>
      <c r="Q305" s="72"/>
    </row>
    <row r="306" spans="2:17" x14ac:dyDescent="0.3">
      <c r="B306" s="26">
        <v>4</v>
      </c>
      <c r="C306" s="70"/>
      <c r="D306" s="73"/>
      <c r="E306" s="71"/>
      <c r="F306" s="71"/>
      <c r="G306" s="72"/>
      <c r="H306" s="72"/>
      <c r="I306" s="72"/>
      <c r="J306" s="72"/>
      <c r="K306" s="72"/>
      <c r="L306" s="72"/>
      <c r="M306" s="72"/>
      <c r="N306" s="72"/>
      <c r="O306" s="72"/>
      <c r="P306" s="72"/>
      <c r="Q306" s="72"/>
    </row>
    <row r="307" spans="2:17" x14ac:dyDescent="0.3">
      <c r="B307" s="26">
        <v>5</v>
      </c>
      <c r="C307" s="70"/>
      <c r="D307" s="73"/>
      <c r="E307" s="71"/>
      <c r="F307" s="71"/>
      <c r="G307" s="72"/>
      <c r="H307" s="72"/>
      <c r="I307" s="72"/>
      <c r="J307" s="72"/>
      <c r="K307" s="72"/>
      <c r="L307" s="72"/>
      <c r="M307" s="72"/>
      <c r="N307" s="72"/>
      <c r="O307" s="72"/>
      <c r="P307" s="72"/>
      <c r="Q307" s="72"/>
    </row>
    <row r="308" spans="2:17" x14ac:dyDescent="0.3">
      <c r="B308" s="26">
        <v>6</v>
      </c>
      <c r="C308" s="70"/>
      <c r="D308" s="73"/>
      <c r="E308" s="71"/>
      <c r="F308" s="71"/>
      <c r="G308" s="72"/>
      <c r="H308" s="72"/>
      <c r="I308" s="72"/>
      <c r="J308" s="72"/>
      <c r="K308" s="72"/>
      <c r="L308" s="72"/>
      <c r="M308" s="72"/>
      <c r="N308" s="72"/>
      <c r="O308" s="72"/>
      <c r="P308" s="72"/>
      <c r="Q308" s="72"/>
    </row>
    <row r="309" spans="2:17" x14ac:dyDescent="0.3">
      <c r="B309" s="26">
        <v>7</v>
      </c>
      <c r="C309" s="70"/>
      <c r="D309" s="73"/>
      <c r="E309" s="71"/>
      <c r="F309" s="71"/>
      <c r="G309" s="72"/>
      <c r="H309" s="72"/>
      <c r="I309" s="72"/>
      <c r="J309" s="72"/>
      <c r="K309" s="72"/>
      <c r="L309" s="72"/>
      <c r="M309" s="72"/>
      <c r="N309" s="72"/>
      <c r="O309" s="72"/>
      <c r="P309" s="72"/>
      <c r="Q309" s="72"/>
    </row>
    <row r="310" spans="2:17" x14ac:dyDescent="0.3">
      <c r="B310" s="26">
        <v>8</v>
      </c>
      <c r="C310" s="70"/>
      <c r="D310" s="73"/>
      <c r="E310" s="71"/>
      <c r="F310" s="71"/>
      <c r="G310" s="72"/>
      <c r="H310" s="72"/>
      <c r="I310" s="72"/>
      <c r="J310" s="72"/>
      <c r="K310" s="72"/>
      <c r="L310" s="72"/>
      <c r="M310" s="72"/>
      <c r="N310" s="72"/>
      <c r="O310" s="72"/>
      <c r="P310" s="72"/>
      <c r="Q310" s="72"/>
    </row>
    <row r="311" spans="2:17" x14ac:dyDescent="0.3">
      <c r="B311" s="26">
        <v>9</v>
      </c>
      <c r="C311" s="70"/>
      <c r="D311" s="73"/>
      <c r="E311" s="71"/>
      <c r="F311" s="71"/>
      <c r="G311" s="72"/>
      <c r="H311" s="72"/>
      <c r="I311" s="72"/>
      <c r="J311" s="72"/>
      <c r="K311" s="72"/>
      <c r="L311" s="72"/>
      <c r="M311" s="72"/>
      <c r="N311" s="72"/>
      <c r="O311" s="72"/>
      <c r="P311" s="72"/>
      <c r="Q311" s="72"/>
    </row>
    <row r="312" spans="2:17" x14ac:dyDescent="0.3">
      <c r="B312" s="26">
        <v>10</v>
      </c>
      <c r="C312" s="70"/>
      <c r="D312" s="73"/>
      <c r="E312" s="71"/>
      <c r="F312" s="71"/>
      <c r="G312" s="72"/>
      <c r="H312" s="72"/>
      <c r="I312" s="72"/>
      <c r="J312" s="72"/>
      <c r="K312" s="72"/>
      <c r="L312" s="72"/>
      <c r="M312" s="72"/>
      <c r="N312" s="72"/>
      <c r="O312" s="72"/>
      <c r="P312" s="72"/>
      <c r="Q312" s="72"/>
    </row>
    <row r="314" spans="2:17" x14ac:dyDescent="0.3">
      <c r="B314" s="5"/>
      <c r="C314" s="5" t="str">
        <f>C207</f>
        <v>WTE - FI time</v>
      </c>
      <c r="D314" s="5"/>
      <c r="E314" s="5"/>
      <c r="F314" s="5"/>
      <c r="G314" s="5"/>
      <c r="H314" s="5"/>
      <c r="I314" s="5"/>
      <c r="J314" s="5"/>
      <c r="K314" s="5"/>
      <c r="L314" s="5"/>
      <c r="M314" s="5"/>
      <c r="N314" s="5"/>
      <c r="O314" s="5"/>
      <c r="P314" s="5"/>
      <c r="Q314" s="5"/>
    </row>
    <row r="315" spans="2:17" x14ac:dyDescent="0.3">
      <c r="C315" s="25" t="s">
        <v>307</v>
      </c>
      <c r="G315" s="10">
        <f>G207</f>
        <v>0</v>
      </c>
      <c r="H315" s="10">
        <f t="shared" ref="H315:Q315" si="213">H207</f>
        <v>0</v>
      </c>
      <c r="I315" s="10">
        <f t="shared" si="213"/>
        <v>0.16870793298891795</v>
      </c>
      <c r="J315" s="10">
        <f t="shared" si="213"/>
        <v>0.16959971612443997</v>
      </c>
      <c r="K315" s="10">
        <f t="shared" si="213"/>
        <v>0.16986592074861048</v>
      </c>
      <c r="L315" s="10">
        <f t="shared" si="213"/>
        <v>0.17014496381374233</v>
      </c>
      <c r="M315" s="10">
        <f t="shared" si="213"/>
        <v>0.17046014259079156</v>
      </c>
      <c r="N315" s="10">
        <f t="shared" si="213"/>
        <v>0.17077459170279599</v>
      </c>
      <c r="O315" s="10">
        <f t="shared" si="213"/>
        <v>0.17161095177033261</v>
      </c>
      <c r="P315" s="10">
        <f t="shared" si="213"/>
        <v>0.17261902741419469</v>
      </c>
      <c r="Q315" s="10">
        <f t="shared" si="213"/>
        <v>0.17353922231796839</v>
      </c>
    </row>
    <row r="316" spans="2:17" x14ac:dyDescent="0.3">
      <c r="C316" s="25" t="s">
        <v>308</v>
      </c>
      <c r="G316" s="10">
        <f>SUM(G320:G329)</f>
        <v>10</v>
      </c>
      <c r="H316" s="10">
        <f t="shared" ref="H316:Q316" si="214">SUM(H320:H329)</f>
        <v>10</v>
      </c>
      <c r="I316" s="10">
        <f t="shared" si="214"/>
        <v>10</v>
      </c>
      <c r="J316" s="10">
        <f t="shared" si="214"/>
        <v>10</v>
      </c>
      <c r="K316" s="10">
        <f t="shared" si="214"/>
        <v>10</v>
      </c>
      <c r="L316" s="10">
        <f t="shared" si="214"/>
        <v>10</v>
      </c>
      <c r="M316" s="10">
        <f t="shared" si="214"/>
        <v>10</v>
      </c>
      <c r="N316" s="10">
        <f t="shared" si="214"/>
        <v>10</v>
      </c>
      <c r="O316" s="10">
        <f t="shared" si="214"/>
        <v>10</v>
      </c>
      <c r="P316" s="10">
        <f t="shared" si="214"/>
        <v>10</v>
      </c>
      <c r="Q316" s="10">
        <f t="shared" si="214"/>
        <v>10</v>
      </c>
    </row>
    <row r="317" spans="2:17" x14ac:dyDescent="0.3">
      <c r="C317" s="25" t="s">
        <v>309</v>
      </c>
      <c r="G317" s="10">
        <f>G316-G315</f>
        <v>10</v>
      </c>
      <c r="H317" s="10">
        <f t="shared" ref="H317" si="215">H316-H315</f>
        <v>10</v>
      </c>
      <c r="I317" s="10">
        <f t="shared" ref="I317" si="216">I316-I315</f>
        <v>9.8312920670110824</v>
      </c>
      <c r="J317" s="10">
        <f t="shared" ref="J317" si="217">J316-J315</f>
        <v>9.8304002838755604</v>
      </c>
      <c r="K317" s="10">
        <f t="shared" ref="K317" si="218">K316-K315</f>
        <v>9.8301340792513887</v>
      </c>
      <c r="L317" s="10">
        <f t="shared" ref="L317" si="219">L316-L315</f>
        <v>9.8298550361862578</v>
      </c>
      <c r="M317" s="10">
        <f t="shared" ref="M317" si="220">M316-M315</f>
        <v>9.829539857409209</v>
      </c>
      <c r="N317" s="10">
        <f t="shared" ref="N317" si="221">N316-N315</f>
        <v>9.8292254082972033</v>
      </c>
      <c r="O317" s="10">
        <f t="shared" ref="O317" si="222">O316-O315</f>
        <v>9.828389048229667</v>
      </c>
      <c r="P317" s="10">
        <f t="shared" ref="P317" si="223">P316-P315</f>
        <v>9.8273809725858055</v>
      </c>
      <c r="Q317" s="10">
        <f t="shared" ref="Q317" si="224">Q316-Q315</f>
        <v>9.8264607776820316</v>
      </c>
    </row>
    <row r="318" spans="2:17" x14ac:dyDescent="0.3">
      <c r="C318" s="25" t="s">
        <v>310</v>
      </c>
      <c r="G318" s="69">
        <f>SUMPRODUCT($D320:$D329,G320:G329)</f>
        <v>380000</v>
      </c>
      <c r="H318" s="69">
        <f t="shared" ref="H318:Q318" si="225">SUMPRODUCT($D320:$D329,H320:H329)</f>
        <v>380000</v>
      </c>
      <c r="I318" s="69">
        <f t="shared" si="225"/>
        <v>380000</v>
      </c>
      <c r="J318" s="69">
        <f t="shared" si="225"/>
        <v>380000</v>
      </c>
      <c r="K318" s="69">
        <f t="shared" si="225"/>
        <v>380000</v>
      </c>
      <c r="L318" s="69">
        <f t="shared" si="225"/>
        <v>380000</v>
      </c>
      <c r="M318" s="69">
        <f t="shared" si="225"/>
        <v>380000</v>
      </c>
      <c r="N318" s="69">
        <f t="shared" si="225"/>
        <v>380000</v>
      </c>
      <c r="O318" s="69">
        <f t="shared" si="225"/>
        <v>380000</v>
      </c>
      <c r="P318" s="69">
        <f t="shared" si="225"/>
        <v>380000</v>
      </c>
      <c r="Q318" s="69">
        <f t="shared" si="225"/>
        <v>380000</v>
      </c>
    </row>
    <row r="319" spans="2:17" x14ac:dyDescent="0.3">
      <c r="B319" s="29"/>
      <c r="C319" s="30" t="s">
        <v>312</v>
      </c>
      <c r="D319" s="30" t="s">
        <v>318</v>
      </c>
      <c r="E319" s="29"/>
      <c r="F319" s="29"/>
      <c r="G319" s="31"/>
      <c r="H319" s="31"/>
      <c r="I319" s="31"/>
      <c r="J319" s="31"/>
      <c r="K319" s="31"/>
      <c r="L319" s="31"/>
      <c r="M319" s="31"/>
      <c r="N319" s="31"/>
      <c r="O319" s="31"/>
      <c r="P319" s="31"/>
      <c r="Q319" s="31"/>
    </row>
    <row r="320" spans="2:17" x14ac:dyDescent="0.3">
      <c r="B320" s="26">
        <v>1</v>
      </c>
      <c r="C320" s="70" t="s">
        <v>321</v>
      </c>
      <c r="D320" s="73">
        <v>38000</v>
      </c>
      <c r="E320" s="71"/>
      <c r="F320" s="71"/>
      <c r="G320" s="72">
        <v>10</v>
      </c>
      <c r="H320" s="72">
        <v>10</v>
      </c>
      <c r="I320" s="72">
        <v>10</v>
      </c>
      <c r="J320" s="72">
        <v>10</v>
      </c>
      <c r="K320" s="72">
        <v>10</v>
      </c>
      <c r="L320" s="72">
        <v>10</v>
      </c>
      <c r="M320" s="72">
        <v>10</v>
      </c>
      <c r="N320" s="72">
        <v>10</v>
      </c>
      <c r="O320" s="72">
        <v>10</v>
      </c>
      <c r="P320" s="72">
        <v>10</v>
      </c>
      <c r="Q320" s="72">
        <v>10</v>
      </c>
    </row>
    <row r="321" spans="2:17" x14ac:dyDescent="0.3">
      <c r="B321" s="26">
        <v>2</v>
      </c>
      <c r="C321" s="70"/>
      <c r="D321" s="73"/>
      <c r="E321" s="71"/>
      <c r="F321" s="71"/>
      <c r="G321" s="72"/>
      <c r="H321" s="72"/>
      <c r="I321" s="72"/>
      <c r="J321" s="72"/>
      <c r="K321" s="72"/>
      <c r="L321" s="72"/>
      <c r="M321" s="72"/>
      <c r="N321" s="72"/>
      <c r="O321" s="72"/>
      <c r="P321" s="72"/>
      <c r="Q321" s="72"/>
    </row>
    <row r="322" spans="2:17" x14ac:dyDescent="0.3">
      <c r="B322" s="26">
        <v>3</v>
      </c>
      <c r="C322" s="70"/>
      <c r="D322" s="73"/>
      <c r="E322" s="71"/>
      <c r="F322" s="71"/>
      <c r="G322" s="72"/>
      <c r="H322" s="72"/>
      <c r="I322" s="72"/>
      <c r="J322" s="72"/>
      <c r="K322" s="72"/>
      <c r="L322" s="72"/>
      <c r="M322" s="72"/>
      <c r="N322" s="72"/>
      <c r="O322" s="72"/>
      <c r="P322" s="72"/>
      <c r="Q322" s="72"/>
    </row>
    <row r="323" spans="2:17" x14ac:dyDescent="0.3">
      <c r="B323" s="26">
        <v>4</v>
      </c>
      <c r="C323" s="70"/>
      <c r="D323" s="73"/>
      <c r="E323" s="71"/>
      <c r="F323" s="71"/>
      <c r="G323" s="72"/>
      <c r="H323" s="72"/>
      <c r="I323" s="72"/>
      <c r="J323" s="72"/>
      <c r="K323" s="72"/>
      <c r="L323" s="72"/>
      <c r="M323" s="72"/>
      <c r="N323" s="72"/>
      <c r="O323" s="72"/>
      <c r="P323" s="72"/>
      <c r="Q323" s="72"/>
    </row>
    <row r="324" spans="2:17" x14ac:dyDescent="0.3">
      <c r="B324" s="26">
        <v>5</v>
      </c>
      <c r="C324" s="70"/>
      <c r="D324" s="73"/>
      <c r="E324" s="71"/>
      <c r="F324" s="71"/>
      <c r="G324" s="72"/>
      <c r="H324" s="72"/>
      <c r="I324" s="72"/>
      <c r="J324" s="72"/>
      <c r="K324" s="72"/>
      <c r="L324" s="72"/>
      <c r="M324" s="72"/>
      <c r="N324" s="72"/>
      <c r="O324" s="72"/>
      <c r="P324" s="72"/>
      <c r="Q324" s="72"/>
    </row>
    <row r="325" spans="2:17" x14ac:dyDescent="0.3">
      <c r="B325" s="26">
        <v>6</v>
      </c>
      <c r="C325" s="70"/>
      <c r="D325" s="73"/>
      <c r="E325" s="71"/>
      <c r="F325" s="71"/>
      <c r="G325" s="72"/>
      <c r="H325" s="72"/>
      <c r="I325" s="72"/>
      <c r="J325" s="72"/>
      <c r="K325" s="72"/>
      <c r="L325" s="72"/>
      <c r="M325" s="72"/>
      <c r="N325" s="72"/>
      <c r="O325" s="72"/>
      <c r="P325" s="72"/>
      <c r="Q325" s="72"/>
    </row>
    <row r="326" spans="2:17" x14ac:dyDescent="0.3">
      <c r="B326" s="26">
        <v>7</v>
      </c>
      <c r="C326" s="70"/>
      <c r="D326" s="73"/>
      <c r="E326" s="71"/>
      <c r="F326" s="71"/>
      <c r="G326" s="72"/>
      <c r="H326" s="72"/>
      <c r="I326" s="72"/>
      <c r="J326" s="72"/>
      <c r="K326" s="72"/>
      <c r="L326" s="72"/>
      <c r="M326" s="72"/>
      <c r="N326" s="72"/>
      <c r="O326" s="72"/>
      <c r="P326" s="72"/>
      <c r="Q326" s="72"/>
    </row>
    <row r="327" spans="2:17" x14ac:dyDescent="0.3">
      <c r="B327" s="26">
        <v>8</v>
      </c>
      <c r="C327" s="70"/>
      <c r="D327" s="73"/>
      <c r="E327" s="71"/>
      <c r="F327" s="71"/>
      <c r="G327" s="72"/>
      <c r="H327" s="72"/>
      <c r="I327" s="72"/>
      <c r="J327" s="72"/>
      <c r="K327" s="72"/>
      <c r="L327" s="72"/>
      <c r="M327" s="72"/>
      <c r="N327" s="72"/>
      <c r="O327" s="72"/>
      <c r="P327" s="72"/>
      <c r="Q327" s="72"/>
    </row>
    <row r="328" spans="2:17" x14ac:dyDescent="0.3">
      <c r="B328" s="26">
        <v>9</v>
      </c>
      <c r="C328" s="70"/>
      <c r="D328" s="73"/>
      <c r="E328" s="71"/>
      <c r="F328" s="71"/>
      <c r="G328" s="72"/>
      <c r="H328" s="72"/>
      <c r="I328" s="72"/>
      <c r="J328" s="72"/>
      <c r="K328" s="72"/>
      <c r="L328" s="72"/>
      <c r="M328" s="72"/>
      <c r="N328" s="72"/>
      <c r="O328" s="72"/>
      <c r="P328" s="72"/>
      <c r="Q328" s="72"/>
    </row>
    <row r="329" spans="2:17" x14ac:dyDescent="0.3">
      <c r="B329" s="26">
        <v>10</v>
      </c>
      <c r="C329" s="70"/>
      <c r="D329" s="73"/>
      <c r="E329" s="71"/>
      <c r="F329" s="71"/>
      <c r="G329" s="72"/>
      <c r="H329" s="72"/>
      <c r="I329" s="72"/>
      <c r="J329" s="72"/>
      <c r="K329" s="72"/>
      <c r="L329" s="72"/>
      <c r="M329" s="72"/>
      <c r="N329" s="72"/>
      <c r="O329" s="72"/>
      <c r="P329" s="72"/>
      <c r="Q329" s="72"/>
    </row>
    <row r="333" spans="2:17" x14ac:dyDescent="0.3">
      <c r="B333" s="5"/>
      <c r="C333" s="5" t="s">
        <v>311</v>
      </c>
      <c r="D333" s="5"/>
      <c r="E333" s="5"/>
      <c r="F333" s="5"/>
      <c r="G333" s="5"/>
      <c r="H333" s="5"/>
      <c r="I333" s="5"/>
      <c r="J333" s="5"/>
      <c r="K333" s="5"/>
      <c r="L333" s="5"/>
      <c r="M333" s="5"/>
      <c r="N333" s="5"/>
      <c r="O333" s="5"/>
      <c r="P333" s="5"/>
      <c r="Q333" s="5"/>
    </row>
    <row r="335" spans="2:17" x14ac:dyDescent="0.3">
      <c r="C335" s="25" t="s">
        <v>324</v>
      </c>
      <c r="G335" s="74">
        <f>SUM(G337:G343)</f>
        <v>0</v>
      </c>
      <c r="H335" s="74">
        <f t="shared" ref="H335:Q335" si="226">SUM(H337:H343)</f>
        <v>28.071428571428573</v>
      </c>
      <c r="I335" s="74">
        <f t="shared" si="226"/>
        <v>22.294642958828305</v>
      </c>
      <c r="J335" s="74">
        <f t="shared" si="226"/>
        <v>15.635303202961314</v>
      </c>
      <c r="K335" s="74">
        <f t="shared" si="226"/>
        <v>8.976847716151811</v>
      </c>
      <c r="L335" s="74">
        <f t="shared" si="226"/>
        <v>9.0011570720919991</v>
      </c>
      <c r="M335" s="74">
        <f t="shared" si="226"/>
        <v>9.0165037385380966</v>
      </c>
      <c r="N335" s="74">
        <f t="shared" si="226"/>
        <v>9.0326125700555746</v>
      </c>
      <c r="O335" s="74">
        <f t="shared" si="226"/>
        <v>9.0603597169594803</v>
      </c>
      <c r="P335" s="74">
        <f t="shared" si="226"/>
        <v>9.100026777141224</v>
      </c>
      <c r="Q335" s="74">
        <f t="shared" si="226"/>
        <v>9.1488427612942296</v>
      </c>
    </row>
    <row r="336" spans="2:17" x14ac:dyDescent="0.3">
      <c r="B336" s="29"/>
      <c r="C336" s="30"/>
      <c r="D336" s="30"/>
      <c r="E336" s="29"/>
      <c r="F336" s="29"/>
      <c r="G336" s="31"/>
      <c r="H336" s="31"/>
      <c r="I336" s="31"/>
      <c r="J336" s="31"/>
      <c r="K336" s="31"/>
      <c r="L336" s="31"/>
      <c r="M336" s="31"/>
      <c r="N336" s="31"/>
      <c r="O336" s="31"/>
      <c r="P336" s="31"/>
      <c r="Q336" s="31"/>
    </row>
    <row r="337" spans="2:17" x14ac:dyDescent="0.3">
      <c r="B337" s="26">
        <v>1</v>
      </c>
      <c r="C337" s="33" t="s">
        <v>295</v>
      </c>
      <c r="D337" s="32"/>
      <c r="E337" s="27"/>
      <c r="F337" s="27"/>
      <c r="G337" s="28">
        <f>G213</f>
        <v>0</v>
      </c>
      <c r="H337" s="28">
        <f t="shared" ref="H337:Q337" si="227">H213</f>
        <v>15</v>
      </c>
      <c r="I337" s="28">
        <f t="shared" si="227"/>
        <v>11.43146124960294</v>
      </c>
      <c r="J337" s="28">
        <f t="shared" si="227"/>
        <v>7.8704891439921276</v>
      </c>
      <c r="K337" s="28">
        <f t="shared" si="227"/>
        <v>4.3117757442833682</v>
      </c>
      <c r="L337" s="28">
        <f t="shared" si="227"/>
        <v>4.3239687331000596</v>
      </c>
      <c r="M337" s="28">
        <f t="shared" si="227"/>
        <v>4.3312693212994064</v>
      </c>
      <c r="N337" s="28">
        <f t="shared" si="227"/>
        <v>4.3389792566682539</v>
      </c>
      <c r="O337" s="28">
        <f t="shared" si="227"/>
        <v>4.351417942360535</v>
      </c>
      <c r="P337" s="28">
        <f t="shared" si="227"/>
        <v>4.3697357529833489</v>
      </c>
      <c r="Q337" s="28">
        <f t="shared" si="227"/>
        <v>4.3931932248696608</v>
      </c>
    </row>
    <row r="338" spans="2:17" x14ac:dyDescent="0.3">
      <c r="B338" s="26">
        <v>2</v>
      </c>
      <c r="C338" s="33" t="s">
        <v>314</v>
      </c>
      <c r="D338" s="32"/>
      <c r="E338" s="27"/>
      <c r="F338" s="27"/>
      <c r="G338" s="28">
        <f>G230</f>
        <v>0</v>
      </c>
      <c r="H338" s="28">
        <f t="shared" ref="H338:Q338" si="228">H230</f>
        <v>1.5</v>
      </c>
      <c r="I338" s="28">
        <f t="shared" si="228"/>
        <v>1.1431461249602939</v>
      </c>
      <c r="J338" s="28">
        <f t="shared" si="228"/>
        <v>0.78704891439921276</v>
      </c>
      <c r="K338" s="28">
        <f t="shared" si="228"/>
        <v>0.43117757442833682</v>
      </c>
      <c r="L338" s="28">
        <f t="shared" si="228"/>
        <v>0.43239687331000598</v>
      </c>
      <c r="M338" s="28">
        <f t="shared" si="228"/>
        <v>0.43312693212994063</v>
      </c>
      <c r="N338" s="28">
        <f t="shared" si="228"/>
        <v>0.43389792566682539</v>
      </c>
      <c r="O338" s="28">
        <f t="shared" si="228"/>
        <v>0.43514179423605348</v>
      </c>
      <c r="P338" s="28">
        <f t="shared" si="228"/>
        <v>0.43697357529833492</v>
      </c>
      <c r="Q338" s="28">
        <f t="shared" si="228"/>
        <v>0.43931932248696609</v>
      </c>
    </row>
    <row r="339" spans="2:17" x14ac:dyDescent="0.3">
      <c r="B339" s="26">
        <v>3</v>
      </c>
      <c r="C339" s="33" t="s">
        <v>316</v>
      </c>
      <c r="D339" s="32"/>
      <c r="E339" s="27"/>
      <c r="F339" s="27"/>
      <c r="G339" s="28">
        <f>G247</f>
        <v>0</v>
      </c>
      <c r="H339" s="28">
        <f t="shared" ref="H339:Q339" si="229">H247</f>
        <v>7.5</v>
      </c>
      <c r="I339" s="28">
        <f t="shared" si="229"/>
        <v>5.7157306248014699</v>
      </c>
      <c r="J339" s="28">
        <f t="shared" si="229"/>
        <v>3.9352445719960638</v>
      </c>
      <c r="K339" s="28">
        <f t="shared" si="229"/>
        <v>2.1558878721416841</v>
      </c>
      <c r="L339" s="28">
        <f t="shared" si="229"/>
        <v>2.1619843665500298</v>
      </c>
      <c r="M339" s="28">
        <f t="shared" si="229"/>
        <v>2.1656346606497032</v>
      </c>
      <c r="N339" s="28">
        <f t="shared" si="229"/>
        <v>2.169489628334127</v>
      </c>
      <c r="O339" s="28">
        <f t="shared" si="229"/>
        <v>2.1757089711802675</v>
      </c>
      <c r="P339" s="28">
        <f t="shared" si="229"/>
        <v>2.1848678764916745</v>
      </c>
      <c r="Q339" s="28">
        <f t="shared" si="229"/>
        <v>2.1965966124348304</v>
      </c>
    </row>
    <row r="340" spans="2:17" x14ac:dyDescent="0.3">
      <c r="B340" s="26">
        <v>4</v>
      </c>
      <c r="C340" s="33" t="s">
        <v>127</v>
      </c>
      <c r="D340" s="32"/>
      <c r="E340" s="27"/>
      <c r="F340" s="27"/>
      <c r="G340" s="28">
        <f>G264</f>
        <v>0</v>
      </c>
      <c r="H340" s="28">
        <f t="shared" ref="H340:Q340" si="230">H264</f>
        <v>3</v>
      </c>
      <c r="I340" s="28">
        <f t="shared" si="230"/>
        <v>2.2862922499205878</v>
      </c>
      <c r="J340" s="28">
        <f t="shared" si="230"/>
        <v>1.5740978287984255</v>
      </c>
      <c r="K340" s="28">
        <f t="shared" si="230"/>
        <v>0.86235514885667364</v>
      </c>
      <c r="L340" s="28">
        <f t="shared" si="230"/>
        <v>0.86479374662001196</v>
      </c>
      <c r="M340" s="28">
        <f t="shared" si="230"/>
        <v>0.86625386425988127</v>
      </c>
      <c r="N340" s="28">
        <f t="shared" si="230"/>
        <v>0.86779585133365078</v>
      </c>
      <c r="O340" s="28">
        <f t="shared" si="230"/>
        <v>0.87028358847210696</v>
      </c>
      <c r="P340" s="28">
        <f t="shared" si="230"/>
        <v>0.87394715059666983</v>
      </c>
      <c r="Q340" s="28">
        <f t="shared" si="230"/>
        <v>0.87863864497393218</v>
      </c>
    </row>
    <row r="341" spans="2:17" x14ac:dyDescent="0.3">
      <c r="B341" s="26">
        <v>5</v>
      </c>
      <c r="C341" s="33" t="s">
        <v>0</v>
      </c>
      <c r="D341" s="32"/>
      <c r="E341" s="27"/>
      <c r="F341" s="27"/>
      <c r="G341" s="28">
        <f>G281</f>
        <v>0</v>
      </c>
      <c r="H341" s="28">
        <f t="shared" ref="H341:Q341" si="231">H281</f>
        <v>1.0714285714285714</v>
      </c>
      <c r="I341" s="28">
        <f t="shared" si="231"/>
        <v>0.8676565624574577</v>
      </c>
      <c r="J341" s="28">
        <f t="shared" si="231"/>
        <v>0.61357164937048003</v>
      </c>
      <c r="K341" s="28">
        <f t="shared" si="231"/>
        <v>0.3594585031734992</v>
      </c>
      <c r="L341" s="28">
        <f t="shared" si="231"/>
        <v>0.36041398945070541</v>
      </c>
      <c r="M341" s="28">
        <f t="shared" si="231"/>
        <v>0.36103096875669094</v>
      </c>
      <c r="N341" s="28">
        <f t="shared" si="231"/>
        <v>0.36167696603559268</v>
      </c>
      <c r="O341" s="28">
        <f t="shared" si="231"/>
        <v>0.36281888602974938</v>
      </c>
      <c r="P341" s="28">
        <f t="shared" si="231"/>
        <v>0.36443277854207307</v>
      </c>
      <c r="Q341" s="28">
        <f t="shared" si="231"/>
        <v>0.36638715918877568</v>
      </c>
    </row>
    <row r="342" spans="2:17" x14ac:dyDescent="0.3">
      <c r="B342" s="26">
        <v>6</v>
      </c>
      <c r="C342" s="33" t="s">
        <v>302</v>
      </c>
      <c r="D342" s="32"/>
      <c r="E342" s="27"/>
      <c r="F342" s="27"/>
      <c r="G342" s="28">
        <f>G298</f>
        <v>0</v>
      </c>
      <c r="H342" s="28">
        <f t="shared" ref="H342:Q342" si="232">H298</f>
        <v>0</v>
      </c>
      <c r="I342" s="28">
        <f t="shared" si="232"/>
        <v>0.68164821409663812</v>
      </c>
      <c r="J342" s="28">
        <f t="shared" si="232"/>
        <v>0.68525137828056548</v>
      </c>
      <c r="K342" s="28">
        <f t="shared" si="232"/>
        <v>0.68632695251963827</v>
      </c>
      <c r="L342" s="28">
        <f t="shared" si="232"/>
        <v>0.68745439924744389</v>
      </c>
      <c r="M342" s="28">
        <f t="shared" si="232"/>
        <v>0.68872784885168314</v>
      </c>
      <c r="N342" s="28">
        <f t="shared" si="232"/>
        <v>0.68999835031432721</v>
      </c>
      <c r="O342" s="28">
        <f t="shared" si="232"/>
        <v>0.69337758291043483</v>
      </c>
      <c r="P342" s="28">
        <f t="shared" si="232"/>
        <v>0.69745061581492807</v>
      </c>
      <c r="Q342" s="28">
        <f t="shared" si="232"/>
        <v>0.7011685750220944</v>
      </c>
    </row>
    <row r="343" spans="2:17" x14ac:dyDescent="0.3">
      <c r="B343" s="26">
        <v>7</v>
      </c>
      <c r="C343" s="33" t="s">
        <v>317</v>
      </c>
      <c r="D343" s="32"/>
      <c r="E343" s="27"/>
      <c r="F343" s="27"/>
      <c r="G343" s="28">
        <f>G315</f>
        <v>0</v>
      </c>
      <c r="H343" s="28">
        <f t="shared" ref="H343:Q343" si="233">H315</f>
        <v>0</v>
      </c>
      <c r="I343" s="28">
        <f t="shared" si="233"/>
        <v>0.16870793298891795</v>
      </c>
      <c r="J343" s="28">
        <f t="shared" si="233"/>
        <v>0.16959971612443997</v>
      </c>
      <c r="K343" s="28">
        <f t="shared" si="233"/>
        <v>0.16986592074861048</v>
      </c>
      <c r="L343" s="28">
        <f t="shared" si="233"/>
        <v>0.17014496381374233</v>
      </c>
      <c r="M343" s="28">
        <f t="shared" si="233"/>
        <v>0.17046014259079156</v>
      </c>
      <c r="N343" s="28">
        <f t="shared" si="233"/>
        <v>0.17077459170279599</v>
      </c>
      <c r="O343" s="28">
        <f t="shared" si="233"/>
        <v>0.17161095177033261</v>
      </c>
      <c r="P343" s="28">
        <f t="shared" si="233"/>
        <v>0.17261902741419469</v>
      </c>
      <c r="Q343" s="28">
        <f t="shared" si="233"/>
        <v>0.17353922231796839</v>
      </c>
    </row>
    <row r="344" spans="2:17" x14ac:dyDescent="0.3">
      <c r="B344" s="77"/>
      <c r="C344" s="78"/>
      <c r="D344" s="79"/>
      <c r="E344" s="77"/>
      <c r="F344" s="77"/>
      <c r="G344" s="80"/>
      <c r="H344" s="80"/>
      <c r="I344" s="80"/>
      <c r="J344" s="80"/>
      <c r="K344" s="80"/>
      <c r="L344" s="80"/>
      <c r="M344" s="80"/>
      <c r="N344" s="80"/>
      <c r="O344" s="80"/>
      <c r="P344" s="80"/>
      <c r="Q344" s="80"/>
    </row>
    <row r="345" spans="2:17" x14ac:dyDescent="0.3">
      <c r="C345" s="25" t="s">
        <v>323</v>
      </c>
      <c r="G345" s="74">
        <f>SUM(G347:G353)</f>
        <v>70</v>
      </c>
      <c r="H345" s="74">
        <f t="shared" ref="H345:Q345" si="234">SUM(H347:H353)</f>
        <v>70</v>
      </c>
      <c r="I345" s="74">
        <f t="shared" si="234"/>
        <v>70</v>
      </c>
      <c r="J345" s="74">
        <f t="shared" si="234"/>
        <v>70</v>
      </c>
      <c r="K345" s="74">
        <f t="shared" si="234"/>
        <v>70</v>
      </c>
      <c r="L345" s="74">
        <f t="shared" si="234"/>
        <v>70</v>
      </c>
      <c r="M345" s="74">
        <f t="shared" si="234"/>
        <v>70</v>
      </c>
      <c r="N345" s="74">
        <f t="shared" si="234"/>
        <v>70</v>
      </c>
      <c r="O345" s="74">
        <f t="shared" si="234"/>
        <v>70</v>
      </c>
      <c r="P345" s="74">
        <f t="shared" si="234"/>
        <v>70</v>
      </c>
      <c r="Q345" s="74">
        <f t="shared" si="234"/>
        <v>70</v>
      </c>
    </row>
    <row r="346" spans="2:17" x14ac:dyDescent="0.3">
      <c r="B346" s="29"/>
      <c r="C346" s="30"/>
      <c r="D346" s="30"/>
      <c r="E346" s="29"/>
      <c r="F346" s="29"/>
      <c r="G346" s="31"/>
      <c r="H346" s="31"/>
      <c r="I346" s="31"/>
      <c r="J346" s="31"/>
      <c r="K346" s="31"/>
      <c r="L346" s="31"/>
      <c r="M346" s="31"/>
      <c r="N346" s="31"/>
      <c r="O346" s="31"/>
      <c r="P346" s="31"/>
      <c r="Q346" s="31"/>
    </row>
    <row r="347" spans="2:17" x14ac:dyDescent="0.3">
      <c r="B347" s="26">
        <v>1</v>
      </c>
      <c r="C347" s="33" t="s">
        <v>295</v>
      </c>
      <c r="D347" s="32"/>
      <c r="E347" s="27"/>
      <c r="F347" s="27"/>
      <c r="G347" s="28">
        <f>G214</f>
        <v>10</v>
      </c>
      <c r="H347" s="28">
        <f t="shared" ref="H347:Q347" si="235">H214</f>
        <v>10</v>
      </c>
      <c r="I347" s="28">
        <f t="shared" si="235"/>
        <v>10</v>
      </c>
      <c r="J347" s="28">
        <f t="shared" si="235"/>
        <v>10</v>
      </c>
      <c r="K347" s="28">
        <f t="shared" si="235"/>
        <v>10</v>
      </c>
      <c r="L347" s="28">
        <f t="shared" si="235"/>
        <v>10</v>
      </c>
      <c r="M347" s="28">
        <f t="shared" si="235"/>
        <v>10</v>
      </c>
      <c r="N347" s="28">
        <f t="shared" si="235"/>
        <v>10</v>
      </c>
      <c r="O347" s="28">
        <f t="shared" si="235"/>
        <v>10</v>
      </c>
      <c r="P347" s="28">
        <f t="shared" si="235"/>
        <v>10</v>
      </c>
      <c r="Q347" s="28">
        <f t="shared" si="235"/>
        <v>10</v>
      </c>
    </row>
    <row r="348" spans="2:17" x14ac:dyDescent="0.3">
      <c r="B348" s="26">
        <v>2</v>
      </c>
      <c r="C348" s="33" t="s">
        <v>314</v>
      </c>
      <c r="D348" s="32"/>
      <c r="E348" s="27"/>
      <c r="F348" s="27"/>
      <c r="G348" s="28">
        <f>G231</f>
        <v>10</v>
      </c>
      <c r="H348" s="28">
        <f t="shared" ref="H348:Q348" si="236">H231</f>
        <v>10</v>
      </c>
      <c r="I348" s="28">
        <f t="shared" si="236"/>
        <v>10</v>
      </c>
      <c r="J348" s="28">
        <f t="shared" si="236"/>
        <v>10</v>
      </c>
      <c r="K348" s="28">
        <f t="shared" si="236"/>
        <v>10</v>
      </c>
      <c r="L348" s="28">
        <f t="shared" si="236"/>
        <v>10</v>
      </c>
      <c r="M348" s="28">
        <f t="shared" si="236"/>
        <v>10</v>
      </c>
      <c r="N348" s="28">
        <f t="shared" si="236"/>
        <v>10</v>
      </c>
      <c r="O348" s="28">
        <f t="shared" si="236"/>
        <v>10</v>
      </c>
      <c r="P348" s="28">
        <f t="shared" si="236"/>
        <v>10</v>
      </c>
      <c r="Q348" s="28">
        <f t="shared" si="236"/>
        <v>10</v>
      </c>
    </row>
    <row r="349" spans="2:17" x14ac:dyDescent="0.3">
      <c r="B349" s="26">
        <v>3</v>
      </c>
      <c r="C349" s="33" t="s">
        <v>316</v>
      </c>
      <c r="D349" s="32"/>
      <c r="E349" s="27"/>
      <c r="F349" s="27"/>
      <c r="G349" s="28">
        <f>G248</f>
        <v>10</v>
      </c>
      <c r="H349" s="28">
        <f t="shared" ref="H349:Q349" si="237">H248</f>
        <v>10</v>
      </c>
      <c r="I349" s="28">
        <f t="shared" si="237"/>
        <v>10</v>
      </c>
      <c r="J349" s="28">
        <f t="shared" si="237"/>
        <v>10</v>
      </c>
      <c r="K349" s="28">
        <f t="shared" si="237"/>
        <v>10</v>
      </c>
      <c r="L349" s="28">
        <f t="shared" si="237"/>
        <v>10</v>
      </c>
      <c r="M349" s="28">
        <f t="shared" si="237"/>
        <v>10</v>
      </c>
      <c r="N349" s="28">
        <f t="shared" si="237"/>
        <v>10</v>
      </c>
      <c r="O349" s="28">
        <f t="shared" si="237"/>
        <v>10</v>
      </c>
      <c r="P349" s="28">
        <f t="shared" si="237"/>
        <v>10</v>
      </c>
      <c r="Q349" s="28">
        <f t="shared" si="237"/>
        <v>10</v>
      </c>
    </row>
    <row r="350" spans="2:17" x14ac:dyDescent="0.3">
      <c r="B350" s="26">
        <v>4</v>
      </c>
      <c r="C350" s="33" t="s">
        <v>127</v>
      </c>
      <c r="D350" s="32"/>
      <c r="E350" s="27"/>
      <c r="F350" s="27"/>
      <c r="G350" s="28">
        <f>G265</f>
        <v>10</v>
      </c>
      <c r="H350" s="28">
        <f t="shared" ref="H350:Q350" si="238">H265</f>
        <v>10</v>
      </c>
      <c r="I350" s="28">
        <f t="shared" si="238"/>
        <v>10</v>
      </c>
      <c r="J350" s="28">
        <f t="shared" si="238"/>
        <v>10</v>
      </c>
      <c r="K350" s="28">
        <f t="shared" si="238"/>
        <v>10</v>
      </c>
      <c r="L350" s="28">
        <f t="shared" si="238"/>
        <v>10</v>
      </c>
      <c r="M350" s="28">
        <f t="shared" si="238"/>
        <v>10</v>
      </c>
      <c r="N350" s="28">
        <f t="shared" si="238"/>
        <v>10</v>
      </c>
      <c r="O350" s="28">
        <f t="shared" si="238"/>
        <v>10</v>
      </c>
      <c r="P350" s="28">
        <f t="shared" si="238"/>
        <v>10</v>
      </c>
      <c r="Q350" s="28">
        <f t="shared" si="238"/>
        <v>10</v>
      </c>
    </row>
    <row r="351" spans="2:17" x14ac:dyDescent="0.3">
      <c r="B351" s="26">
        <v>5</v>
      </c>
      <c r="C351" s="33" t="s">
        <v>0</v>
      </c>
      <c r="D351" s="32"/>
      <c r="E351" s="27"/>
      <c r="F351" s="27"/>
      <c r="G351" s="28">
        <f>G282</f>
        <v>10</v>
      </c>
      <c r="H351" s="28">
        <f t="shared" ref="H351:Q351" si="239">H282</f>
        <v>10</v>
      </c>
      <c r="I351" s="28">
        <f t="shared" si="239"/>
        <v>10</v>
      </c>
      <c r="J351" s="28">
        <f t="shared" si="239"/>
        <v>10</v>
      </c>
      <c r="K351" s="28">
        <f t="shared" si="239"/>
        <v>10</v>
      </c>
      <c r="L351" s="28">
        <f t="shared" si="239"/>
        <v>10</v>
      </c>
      <c r="M351" s="28">
        <f t="shared" si="239"/>
        <v>10</v>
      </c>
      <c r="N351" s="28">
        <f t="shared" si="239"/>
        <v>10</v>
      </c>
      <c r="O351" s="28">
        <f t="shared" si="239"/>
        <v>10</v>
      </c>
      <c r="P351" s="28">
        <f t="shared" si="239"/>
        <v>10</v>
      </c>
      <c r="Q351" s="28">
        <f t="shared" si="239"/>
        <v>10</v>
      </c>
    </row>
    <row r="352" spans="2:17" x14ac:dyDescent="0.3">
      <c r="B352" s="26">
        <v>6</v>
      </c>
      <c r="C352" s="33" t="s">
        <v>302</v>
      </c>
      <c r="D352" s="32"/>
      <c r="E352" s="27"/>
      <c r="F352" s="27"/>
      <c r="G352" s="28">
        <f>G299</f>
        <v>10</v>
      </c>
      <c r="H352" s="28">
        <f t="shared" ref="H352:Q352" si="240">H299</f>
        <v>10</v>
      </c>
      <c r="I352" s="28">
        <f t="shared" si="240"/>
        <v>10</v>
      </c>
      <c r="J352" s="28">
        <f t="shared" si="240"/>
        <v>10</v>
      </c>
      <c r="K352" s="28">
        <f t="shared" si="240"/>
        <v>10</v>
      </c>
      <c r="L352" s="28">
        <f t="shared" si="240"/>
        <v>10</v>
      </c>
      <c r="M352" s="28">
        <f t="shared" si="240"/>
        <v>10</v>
      </c>
      <c r="N352" s="28">
        <f t="shared" si="240"/>
        <v>10</v>
      </c>
      <c r="O352" s="28">
        <f t="shared" si="240"/>
        <v>10</v>
      </c>
      <c r="P352" s="28">
        <f t="shared" si="240"/>
        <v>10</v>
      </c>
      <c r="Q352" s="28">
        <f t="shared" si="240"/>
        <v>10</v>
      </c>
    </row>
    <row r="353" spans="2:17" x14ac:dyDescent="0.3">
      <c r="B353" s="26">
        <v>7</v>
      </c>
      <c r="C353" s="33" t="s">
        <v>317</v>
      </c>
      <c r="D353" s="32"/>
      <c r="E353" s="27"/>
      <c r="F353" s="27"/>
      <c r="G353" s="28">
        <f>G316</f>
        <v>10</v>
      </c>
      <c r="H353" s="28">
        <f t="shared" ref="H353:Q353" si="241">H316</f>
        <v>10</v>
      </c>
      <c r="I353" s="28">
        <f t="shared" si="241"/>
        <v>10</v>
      </c>
      <c r="J353" s="28">
        <f t="shared" si="241"/>
        <v>10</v>
      </c>
      <c r="K353" s="28">
        <f t="shared" si="241"/>
        <v>10</v>
      </c>
      <c r="L353" s="28">
        <f t="shared" si="241"/>
        <v>10</v>
      </c>
      <c r="M353" s="28">
        <f t="shared" si="241"/>
        <v>10</v>
      </c>
      <c r="N353" s="28">
        <f t="shared" si="241"/>
        <v>10</v>
      </c>
      <c r="O353" s="28">
        <f t="shared" si="241"/>
        <v>10</v>
      </c>
      <c r="P353" s="28">
        <f t="shared" si="241"/>
        <v>10</v>
      </c>
      <c r="Q353" s="28">
        <f t="shared" si="241"/>
        <v>10</v>
      </c>
    </row>
    <row r="355" spans="2:17" x14ac:dyDescent="0.3">
      <c r="C355" s="25" t="s">
        <v>322</v>
      </c>
      <c r="G355" s="76">
        <f>SUM(G357:G363)</f>
        <v>4290000</v>
      </c>
      <c r="H355" s="76">
        <f t="shared" ref="H355:Q355" si="242">SUM(H357:H363)</f>
        <v>4290000</v>
      </c>
      <c r="I355" s="76">
        <f t="shared" si="242"/>
        <v>4290000</v>
      </c>
      <c r="J355" s="76">
        <f t="shared" si="242"/>
        <v>4290000</v>
      </c>
      <c r="K355" s="76">
        <f t="shared" si="242"/>
        <v>4290000</v>
      </c>
      <c r="L355" s="76">
        <f t="shared" si="242"/>
        <v>4290000</v>
      </c>
      <c r="M355" s="76">
        <f t="shared" si="242"/>
        <v>4290000</v>
      </c>
      <c r="N355" s="76">
        <f t="shared" si="242"/>
        <v>4290000</v>
      </c>
      <c r="O355" s="76">
        <f t="shared" si="242"/>
        <v>4290000</v>
      </c>
      <c r="P355" s="76">
        <f t="shared" si="242"/>
        <v>4290000</v>
      </c>
      <c r="Q355" s="76">
        <f t="shared" si="242"/>
        <v>4290000</v>
      </c>
    </row>
    <row r="356" spans="2:17" x14ac:dyDescent="0.3">
      <c r="B356" s="29"/>
      <c r="C356" s="30"/>
      <c r="D356" s="30"/>
      <c r="E356" s="29"/>
      <c r="F356" s="29"/>
      <c r="G356" s="31"/>
      <c r="H356" s="31"/>
      <c r="I356" s="31"/>
      <c r="J356" s="31"/>
      <c r="K356" s="31"/>
      <c r="L356" s="31"/>
      <c r="M356" s="31"/>
      <c r="N356" s="31"/>
      <c r="O356" s="31"/>
      <c r="P356" s="31"/>
      <c r="Q356" s="31"/>
    </row>
    <row r="357" spans="2:17" x14ac:dyDescent="0.3">
      <c r="B357" s="26">
        <v>1</v>
      </c>
      <c r="C357" s="33" t="s">
        <v>295</v>
      </c>
      <c r="D357" s="32"/>
      <c r="E357" s="27"/>
      <c r="F357" s="27"/>
      <c r="G357" s="75">
        <f>G216</f>
        <v>370000</v>
      </c>
      <c r="H357" s="75">
        <f t="shared" ref="H357:Q357" si="243">H216</f>
        <v>370000</v>
      </c>
      <c r="I357" s="75">
        <f t="shared" si="243"/>
        <v>370000</v>
      </c>
      <c r="J357" s="75">
        <f t="shared" si="243"/>
        <v>370000</v>
      </c>
      <c r="K357" s="75">
        <f t="shared" si="243"/>
        <v>370000</v>
      </c>
      <c r="L357" s="75">
        <f t="shared" si="243"/>
        <v>370000</v>
      </c>
      <c r="M357" s="75">
        <f t="shared" si="243"/>
        <v>370000</v>
      </c>
      <c r="N357" s="75">
        <f t="shared" si="243"/>
        <v>370000</v>
      </c>
      <c r="O357" s="75">
        <f t="shared" si="243"/>
        <v>370000</v>
      </c>
      <c r="P357" s="75">
        <f t="shared" si="243"/>
        <v>370000</v>
      </c>
      <c r="Q357" s="75">
        <f t="shared" si="243"/>
        <v>370000</v>
      </c>
    </row>
    <row r="358" spans="2:17" x14ac:dyDescent="0.3">
      <c r="B358" s="26">
        <v>2</v>
      </c>
      <c r="C358" s="33" t="s">
        <v>314</v>
      </c>
      <c r="D358" s="32"/>
      <c r="E358" s="27"/>
      <c r="F358" s="27"/>
      <c r="G358" s="75">
        <f>G233</f>
        <v>450000</v>
      </c>
      <c r="H358" s="75">
        <f t="shared" ref="H358:Q358" si="244">H233</f>
        <v>450000</v>
      </c>
      <c r="I358" s="75">
        <f t="shared" si="244"/>
        <v>450000</v>
      </c>
      <c r="J358" s="75">
        <f t="shared" si="244"/>
        <v>450000</v>
      </c>
      <c r="K358" s="75">
        <f t="shared" si="244"/>
        <v>450000</v>
      </c>
      <c r="L358" s="75">
        <f t="shared" si="244"/>
        <v>450000</v>
      </c>
      <c r="M358" s="75">
        <f t="shared" si="244"/>
        <v>450000</v>
      </c>
      <c r="N358" s="75">
        <f t="shared" si="244"/>
        <v>450000</v>
      </c>
      <c r="O358" s="75">
        <f t="shared" si="244"/>
        <v>450000</v>
      </c>
      <c r="P358" s="75">
        <f t="shared" si="244"/>
        <v>450000</v>
      </c>
      <c r="Q358" s="75">
        <f t="shared" si="244"/>
        <v>450000</v>
      </c>
    </row>
    <row r="359" spans="2:17" x14ac:dyDescent="0.3">
      <c r="B359" s="26">
        <v>3</v>
      </c>
      <c r="C359" s="33" t="s">
        <v>316</v>
      </c>
      <c r="D359" s="32"/>
      <c r="E359" s="27"/>
      <c r="F359" s="27"/>
      <c r="G359" s="75">
        <f>G250</f>
        <v>320000</v>
      </c>
      <c r="H359" s="75">
        <f t="shared" ref="H359:Q359" si="245">H250</f>
        <v>320000</v>
      </c>
      <c r="I359" s="75">
        <f t="shared" si="245"/>
        <v>320000</v>
      </c>
      <c r="J359" s="75">
        <f t="shared" si="245"/>
        <v>320000</v>
      </c>
      <c r="K359" s="75">
        <f t="shared" si="245"/>
        <v>320000</v>
      </c>
      <c r="L359" s="75">
        <f t="shared" si="245"/>
        <v>320000</v>
      </c>
      <c r="M359" s="75">
        <f t="shared" si="245"/>
        <v>320000</v>
      </c>
      <c r="N359" s="75">
        <f t="shared" si="245"/>
        <v>320000</v>
      </c>
      <c r="O359" s="75">
        <f t="shared" si="245"/>
        <v>320000</v>
      </c>
      <c r="P359" s="75">
        <f t="shared" si="245"/>
        <v>320000</v>
      </c>
      <c r="Q359" s="75">
        <f t="shared" si="245"/>
        <v>320000</v>
      </c>
    </row>
    <row r="360" spans="2:17" x14ac:dyDescent="0.3">
      <c r="B360" s="26">
        <v>4</v>
      </c>
      <c r="C360" s="33" t="s">
        <v>127</v>
      </c>
      <c r="D360" s="32"/>
      <c r="E360" s="27"/>
      <c r="F360" s="27"/>
      <c r="G360" s="75">
        <f>G267</f>
        <v>320000</v>
      </c>
      <c r="H360" s="75">
        <f t="shared" ref="H360:Q360" si="246">H267</f>
        <v>320000</v>
      </c>
      <c r="I360" s="75">
        <f t="shared" si="246"/>
        <v>320000</v>
      </c>
      <c r="J360" s="75">
        <f t="shared" si="246"/>
        <v>320000</v>
      </c>
      <c r="K360" s="75">
        <f t="shared" si="246"/>
        <v>320000</v>
      </c>
      <c r="L360" s="75">
        <f t="shared" si="246"/>
        <v>320000</v>
      </c>
      <c r="M360" s="75">
        <f t="shared" si="246"/>
        <v>320000</v>
      </c>
      <c r="N360" s="75">
        <f t="shared" si="246"/>
        <v>320000</v>
      </c>
      <c r="O360" s="75">
        <f t="shared" si="246"/>
        <v>320000</v>
      </c>
      <c r="P360" s="75">
        <f t="shared" si="246"/>
        <v>320000</v>
      </c>
      <c r="Q360" s="75">
        <f t="shared" si="246"/>
        <v>320000</v>
      </c>
    </row>
    <row r="361" spans="2:17" x14ac:dyDescent="0.3">
      <c r="B361" s="26">
        <v>5</v>
      </c>
      <c r="C361" s="33" t="s">
        <v>0</v>
      </c>
      <c r="D361" s="32"/>
      <c r="E361" s="27"/>
      <c r="F361" s="27"/>
      <c r="G361" s="75">
        <f>G284</f>
        <v>1500000</v>
      </c>
      <c r="H361" s="75">
        <f t="shared" ref="H361:Q361" si="247">H284</f>
        <v>1500000</v>
      </c>
      <c r="I361" s="75">
        <f t="shared" si="247"/>
        <v>1500000</v>
      </c>
      <c r="J361" s="75">
        <f t="shared" si="247"/>
        <v>1500000</v>
      </c>
      <c r="K361" s="75">
        <f t="shared" si="247"/>
        <v>1500000</v>
      </c>
      <c r="L361" s="75">
        <f t="shared" si="247"/>
        <v>1500000</v>
      </c>
      <c r="M361" s="75">
        <f t="shared" si="247"/>
        <v>1500000</v>
      </c>
      <c r="N361" s="75">
        <f t="shared" si="247"/>
        <v>1500000</v>
      </c>
      <c r="O361" s="75">
        <f t="shared" si="247"/>
        <v>1500000</v>
      </c>
      <c r="P361" s="75">
        <f t="shared" si="247"/>
        <v>1500000</v>
      </c>
      <c r="Q361" s="75">
        <f t="shared" si="247"/>
        <v>1500000</v>
      </c>
    </row>
    <row r="362" spans="2:17" x14ac:dyDescent="0.3">
      <c r="B362" s="26">
        <v>6</v>
      </c>
      <c r="C362" s="33" t="s">
        <v>302</v>
      </c>
      <c r="D362" s="32"/>
      <c r="E362" s="27"/>
      <c r="F362" s="27"/>
      <c r="G362" s="75">
        <f>G301</f>
        <v>950000</v>
      </c>
      <c r="H362" s="75">
        <f t="shared" ref="H362:Q362" si="248">H301</f>
        <v>950000</v>
      </c>
      <c r="I362" s="75">
        <f t="shared" si="248"/>
        <v>950000</v>
      </c>
      <c r="J362" s="75">
        <f t="shared" si="248"/>
        <v>950000</v>
      </c>
      <c r="K362" s="75">
        <f t="shared" si="248"/>
        <v>950000</v>
      </c>
      <c r="L362" s="75">
        <f t="shared" si="248"/>
        <v>950000</v>
      </c>
      <c r="M362" s="75">
        <f t="shared" si="248"/>
        <v>950000</v>
      </c>
      <c r="N362" s="75">
        <f t="shared" si="248"/>
        <v>950000</v>
      </c>
      <c r="O362" s="75">
        <f t="shared" si="248"/>
        <v>950000</v>
      </c>
      <c r="P362" s="75">
        <f t="shared" si="248"/>
        <v>950000</v>
      </c>
      <c r="Q362" s="75">
        <f t="shared" si="248"/>
        <v>950000</v>
      </c>
    </row>
    <row r="363" spans="2:17" x14ac:dyDescent="0.3">
      <c r="B363" s="26">
        <v>7</v>
      </c>
      <c r="C363" s="33" t="s">
        <v>317</v>
      </c>
      <c r="D363" s="32"/>
      <c r="E363" s="27"/>
      <c r="F363" s="27"/>
      <c r="G363" s="75">
        <f>G318</f>
        <v>380000</v>
      </c>
      <c r="H363" s="75">
        <f t="shared" ref="H363:Q363" si="249">H318</f>
        <v>380000</v>
      </c>
      <c r="I363" s="75">
        <f t="shared" si="249"/>
        <v>380000</v>
      </c>
      <c r="J363" s="75">
        <f t="shared" si="249"/>
        <v>380000</v>
      </c>
      <c r="K363" s="75">
        <f t="shared" si="249"/>
        <v>380000</v>
      </c>
      <c r="L363" s="75">
        <f t="shared" si="249"/>
        <v>380000</v>
      </c>
      <c r="M363" s="75">
        <f t="shared" si="249"/>
        <v>380000</v>
      </c>
      <c r="N363" s="75">
        <f t="shared" si="249"/>
        <v>380000</v>
      </c>
      <c r="O363" s="75">
        <f t="shared" si="249"/>
        <v>380000</v>
      </c>
      <c r="P363" s="75">
        <f t="shared" si="249"/>
        <v>380000</v>
      </c>
      <c r="Q363" s="75">
        <f t="shared" si="249"/>
        <v>380000</v>
      </c>
    </row>
    <row r="365" spans="2:17" x14ac:dyDescent="0.3">
      <c r="C365" s="25" t="s">
        <v>325</v>
      </c>
      <c r="G365" s="74">
        <f>SUM(G367:G373)</f>
        <v>70</v>
      </c>
      <c r="H365" s="74">
        <f t="shared" ref="H365:Q365" si="250">SUM(H367:H373)</f>
        <v>41.928571428571431</v>
      </c>
      <c r="I365" s="74">
        <f t="shared" si="250"/>
        <v>47.705357041171695</v>
      </c>
      <c r="J365" s="74">
        <f t="shared" si="250"/>
        <v>54.36469679703869</v>
      </c>
      <c r="K365" s="74">
        <f t="shared" si="250"/>
        <v>61.023152283848191</v>
      </c>
      <c r="L365" s="74">
        <f t="shared" si="250"/>
        <v>60.998842927908001</v>
      </c>
      <c r="M365" s="74">
        <f t="shared" si="250"/>
        <v>60.983496261461902</v>
      </c>
      <c r="N365" s="74">
        <f t="shared" si="250"/>
        <v>60.967387429944438</v>
      </c>
      <c r="O365" s="74">
        <f t="shared" si="250"/>
        <v>60.939640283040518</v>
      </c>
      <c r="P365" s="74">
        <f t="shared" si="250"/>
        <v>60.899973222858776</v>
      </c>
      <c r="Q365" s="74">
        <f t="shared" si="250"/>
        <v>60.851157238705767</v>
      </c>
    </row>
    <row r="366" spans="2:17" x14ac:dyDescent="0.3">
      <c r="B366" s="29"/>
      <c r="C366" s="30"/>
      <c r="D366" s="30"/>
      <c r="E366" s="29"/>
      <c r="F366" s="29"/>
      <c r="G366" s="31"/>
      <c r="H366" s="31"/>
      <c r="I366" s="31"/>
      <c r="J366" s="31"/>
      <c r="K366" s="31"/>
      <c r="L366" s="31"/>
      <c r="M366" s="31"/>
      <c r="N366" s="31"/>
      <c r="O366" s="31"/>
      <c r="P366" s="31"/>
      <c r="Q366" s="31"/>
    </row>
    <row r="367" spans="2:17" x14ac:dyDescent="0.3">
      <c r="B367" s="26">
        <v>1</v>
      </c>
      <c r="C367" s="33" t="s">
        <v>295</v>
      </c>
      <c r="D367" s="32"/>
      <c r="E367" s="27"/>
      <c r="F367" s="27"/>
      <c r="G367" s="28">
        <f>G347-G337</f>
        <v>10</v>
      </c>
      <c r="H367" s="28">
        <f t="shared" ref="H367:Q367" si="251">H347-H337</f>
        <v>-5</v>
      </c>
      <c r="I367" s="28">
        <f t="shared" si="251"/>
        <v>-1.4314612496029397</v>
      </c>
      <c r="J367" s="28">
        <f t="shared" si="251"/>
        <v>2.1295108560078724</v>
      </c>
      <c r="K367" s="28">
        <f t="shared" si="251"/>
        <v>5.6882242557166318</v>
      </c>
      <c r="L367" s="28">
        <f t="shared" si="251"/>
        <v>5.6760312668999404</v>
      </c>
      <c r="M367" s="28">
        <f t="shared" si="251"/>
        <v>5.6687306787005936</v>
      </c>
      <c r="N367" s="28">
        <f t="shared" si="251"/>
        <v>5.6610207433317461</v>
      </c>
      <c r="O367" s="28">
        <f t="shared" si="251"/>
        <v>5.648582057639465</v>
      </c>
      <c r="P367" s="28">
        <f t="shared" si="251"/>
        <v>5.6302642470166511</v>
      </c>
      <c r="Q367" s="28">
        <f t="shared" si="251"/>
        <v>5.6068067751303392</v>
      </c>
    </row>
    <row r="368" spans="2:17" x14ac:dyDescent="0.3">
      <c r="B368" s="26">
        <v>2</v>
      </c>
      <c r="C368" s="33" t="s">
        <v>314</v>
      </c>
      <c r="D368" s="32"/>
      <c r="E368" s="27"/>
      <c r="F368" s="27"/>
      <c r="G368" s="28">
        <f t="shared" ref="G368:Q368" si="252">G348-G338</f>
        <v>10</v>
      </c>
      <c r="H368" s="28">
        <f t="shared" si="252"/>
        <v>8.5</v>
      </c>
      <c r="I368" s="28">
        <f t="shared" si="252"/>
        <v>8.8568538750397057</v>
      </c>
      <c r="J368" s="28">
        <f t="shared" si="252"/>
        <v>9.2129510856007872</v>
      </c>
      <c r="K368" s="28">
        <f t="shared" si="252"/>
        <v>9.5688224255716641</v>
      </c>
      <c r="L368" s="28">
        <f t="shared" si="252"/>
        <v>9.5676031266899937</v>
      </c>
      <c r="M368" s="28">
        <f t="shared" si="252"/>
        <v>9.5668730678700591</v>
      </c>
      <c r="N368" s="28">
        <f t="shared" si="252"/>
        <v>9.5661020743331751</v>
      </c>
      <c r="O368" s="28">
        <f t="shared" si="252"/>
        <v>9.5648582057639473</v>
      </c>
      <c r="P368" s="28">
        <f t="shared" si="252"/>
        <v>9.5630264247016648</v>
      </c>
      <c r="Q368" s="28">
        <f t="shared" si="252"/>
        <v>9.5606806775130337</v>
      </c>
    </row>
    <row r="369" spans="2:17" x14ac:dyDescent="0.3">
      <c r="B369" s="26">
        <v>3</v>
      </c>
      <c r="C369" s="33" t="s">
        <v>316</v>
      </c>
      <c r="D369" s="32"/>
      <c r="E369" s="27"/>
      <c r="F369" s="27"/>
      <c r="G369" s="28">
        <f t="shared" ref="G369:Q369" si="253">G349-G339</f>
        <v>10</v>
      </c>
      <c r="H369" s="28">
        <f t="shared" si="253"/>
        <v>2.5</v>
      </c>
      <c r="I369" s="28">
        <f t="shared" si="253"/>
        <v>4.2842693751985301</v>
      </c>
      <c r="J369" s="28">
        <f t="shared" si="253"/>
        <v>6.0647554280039362</v>
      </c>
      <c r="K369" s="28">
        <f t="shared" si="253"/>
        <v>7.8441121278583159</v>
      </c>
      <c r="L369" s="28">
        <f t="shared" si="253"/>
        <v>7.8380156334499702</v>
      </c>
      <c r="M369" s="28">
        <f t="shared" si="253"/>
        <v>7.8343653393502972</v>
      </c>
      <c r="N369" s="28">
        <f t="shared" si="253"/>
        <v>7.8305103716658735</v>
      </c>
      <c r="O369" s="28">
        <f t="shared" si="253"/>
        <v>7.8242910288197329</v>
      </c>
      <c r="P369" s="28">
        <f t="shared" si="253"/>
        <v>7.8151321235083255</v>
      </c>
      <c r="Q369" s="28">
        <f t="shared" si="253"/>
        <v>7.8034033875651696</v>
      </c>
    </row>
    <row r="370" spans="2:17" x14ac:dyDescent="0.3">
      <c r="B370" s="26">
        <v>4</v>
      </c>
      <c r="C370" s="33" t="s">
        <v>127</v>
      </c>
      <c r="D370" s="32"/>
      <c r="E370" s="27"/>
      <c r="F370" s="27"/>
      <c r="G370" s="28">
        <f t="shared" ref="G370:Q370" si="254">G350-G340</f>
        <v>10</v>
      </c>
      <c r="H370" s="28">
        <f t="shared" si="254"/>
        <v>7</v>
      </c>
      <c r="I370" s="28">
        <f t="shared" si="254"/>
        <v>7.7137077500794122</v>
      </c>
      <c r="J370" s="28">
        <f t="shared" si="254"/>
        <v>8.4259021712015745</v>
      </c>
      <c r="K370" s="28">
        <f t="shared" si="254"/>
        <v>9.1376448511433264</v>
      </c>
      <c r="L370" s="28">
        <f t="shared" si="254"/>
        <v>9.1352062533799874</v>
      </c>
      <c r="M370" s="28">
        <f t="shared" si="254"/>
        <v>9.1337461357401182</v>
      </c>
      <c r="N370" s="28">
        <f t="shared" si="254"/>
        <v>9.1322041486663501</v>
      </c>
      <c r="O370" s="28">
        <f t="shared" si="254"/>
        <v>9.1297164115278928</v>
      </c>
      <c r="P370" s="28">
        <f t="shared" si="254"/>
        <v>9.1260528494033295</v>
      </c>
      <c r="Q370" s="28">
        <f t="shared" si="254"/>
        <v>9.1213613550260675</v>
      </c>
    </row>
    <row r="371" spans="2:17" x14ac:dyDescent="0.3">
      <c r="B371" s="26">
        <v>5</v>
      </c>
      <c r="C371" s="33" t="s">
        <v>0</v>
      </c>
      <c r="D371" s="32"/>
      <c r="E371" s="27"/>
      <c r="F371" s="27"/>
      <c r="G371" s="28">
        <f t="shared" ref="G371:Q371" si="255">G351-G341</f>
        <v>10</v>
      </c>
      <c r="H371" s="28">
        <f t="shared" si="255"/>
        <v>8.9285714285714288</v>
      </c>
      <c r="I371" s="28">
        <f t="shared" si="255"/>
        <v>9.1323434375425414</v>
      </c>
      <c r="J371" s="28">
        <f t="shared" si="255"/>
        <v>9.3864283506295205</v>
      </c>
      <c r="K371" s="28">
        <f t="shared" si="255"/>
        <v>9.6405414968265006</v>
      </c>
      <c r="L371" s="28">
        <f t="shared" si="255"/>
        <v>9.6395860105492943</v>
      </c>
      <c r="M371" s="28">
        <f t="shared" si="255"/>
        <v>9.6389690312433096</v>
      </c>
      <c r="N371" s="28">
        <f t="shared" si="255"/>
        <v>9.6383230339644079</v>
      </c>
      <c r="O371" s="28">
        <f t="shared" si="255"/>
        <v>9.6371811139702501</v>
      </c>
      <c r="P371" s="28">
        <f t="shared" si="255"/>
        <v>9.6355672214579275</v>
      </c>
      <c r="Q371" s="28">
        <f t="shared" si="255"/>
        <v>9.6336128408112245</v>
      </c>
    </row>
    <row r="372" spans="2:17" x14ac:dyDescent="0.3">
      <c r="B372" s="26">
        <v>6</v>
      </c>
      <c r="C372" s="33" t="s">
        <v>302</v>
      </c>
      <c r="D372" s="32"/>
      <c r="E372" s="27"/>
      <c r="F372" s="27"/>
      <c r="G372" s="28">
        <f t="shared" ref="G372:Q372" si="256">G352-G342</f>
        <v>10</v>
      </c>
      <c r="H372" s="28">
        <f t="shared" si="256"/>
        <v>10</v>
      </c>
      <c r="I372" s="28">
        <f t="shared" si="256"/>
        <v>9.3183517859033618</v>
      </c>
      <c r="J372" s="28">
        <f t="shared" si="256"/>
        <v>9.3147486217194349</v>
      </c>
      <c r="K372" s="28">
        <f t="shared" si="256"/>
        <v>9.3136730474803624</v>
      </c>
      <c r="L372" s="28">
        <f t="shared" si="256"/>
        <v>9.3125456007525553</v>
      </c>
      <c r="M372" s="28">
        <f t="shared" si="256"/>
        <v>9.3112721511483176</v>
      </c>
      <c r="N372" s="28">
        <f t="shared" si="256"/>
        <v>9.3100016496856721</v>
      </c>
      <c r="O372" s="28">
        <f t="shared" si="256"/>
        <v>9.3066224170895655</v>
      </c>
      <c r="P372" s="28">
        <f t="shared" si="256"/>
        <v>9.3025493841850722</v>
      </c>
      <c r="Q372" s="28">
        <f t="shared" si="256"/>
        <v>9.2988314249779052</v>
      </c>
    </row>
    <row r="373" spans="2:17" x14ac:dyDescent="0.3">
      <c r="B373" s="26">
        <v>7</v>
      </c>
      <c r="C373" s="33" t="s">
        <v>317</v>
      </c>
      <c r="D373" s="32"/>
      <c r="E373" s="27"/>
      <c r="F373" s="27"/>
      <c r="G373" s="28">
        <f t="shared" ref="G373:Q373" si="257">G353-G343</f>
        <v>10</v>
      </c>
      <c r="H373" s="28">
        <f t="shared" si="257"/>
        <v>10</v>
      </c>
      <c r="I373" s="28">
        <f t="shared" si="257"/>
        <v>9.8312920670110824</v>
      </c>
      <c r="J373" s="28">
        <f t="shared" si="257"/>
        <v>9.8304002838755604</v>
      </c>
      <c r="K373" s="28">
        <f t="shared" si="257"/>
        <v>9.8301340792513887</v>
      </c>
      <c r="L373" s="28">
        <f t="shared" si="257"/>
        <v>9.8298550361862578</v>
      </c>
      <c r="M373" s="28">
        <f t="shared" si="257"/>
        <v>9.829539857409209</v>
      </c>
      <c r="N373" s="28">
        <f t="shared" si="257"/>
        <v>9.8292254082972033</v>
      </c>
      <c r="O373" s="28">
        <f t="shared" si="257"/>
        <v>9.828389048229667</v>
      </c>
      <c r="P373" s="28">
        <f t="shared" si="257"/>
        <v>9.8273809725858055</v>
      </c>
      <c r="Q373" s="28">
        <f t="shared" si="257"/>
        <v>9.8264607776820316</v>
      </c>
    </row>
  </sheetData>
  <conditionalFormatting sqref="G215:Q215">
    <cfRule type="expression" dxfId="34" priority="7">
      <formula>G215&lt;=0</formula>
    </cfRule>
  </conditionalFormatting>
  <conditionalFormatting sqref="G232:Q232">
    <cfRule type="expression" dxfId="33" priority="6">
      <formula>G232&lt;=0</formula>
    </cfRule>
  </conditionalFormatting>
  <conditionalFormatting sqref="G249:Q249">
    <cfRule type="expression" dxfId="32" priority="5">
      <formula>G249&lt;=0</formula>
    </cfRule>
  </conditionalFormatting>
  <conditionalFormatting sqref="G266:Q266">
    <cfRule type="expression" dxfId="31" priority="4">
      <formula>G266&lt;=0</formula>
    </cfRule>
  </conditionalFormatting>
  <conditionalFormatting sqref="G283:Q283">
    <cfRule type="expression" dxfId="30" priority="3">
      <formula>G283&lt;=0</formula>
    </cfRule>
  </conditionalFormatting>
  <conditionalFormatting sqref="G300:Q300">
    <cfRule type="expression" dxfId="29" priority="2">
      <formula>G300&lt;=0</formula>
    </cfRule>
  </conditionalFormatting>
  <conditionalFormatting sqref="G317:Q317">
    <cfRule type="expression" dxfId="28" priority="1">
      <formula>G317&lt;=0</formula>
    </cfRule>
  </conditionalFormatting>
  <dataValidations count="1">
    <dataValidation type="list" allowBlank="1" showInputMessage="1" showErrorMessage="1" sqref="C23 C13 C28 C18 C33">
      <formula1>Borough</formula1>
    </dataValidation>
  </dataValidations>
  <pageMargins left="0.7" right="0.7" top="0.75" bottom="0.75" header="0.3" footer="0.3"/>
  <ignoredErrors>
    <ignoredError sqref="H166:Q166"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R373"/>
  <sheetViews>
    <sheetView zoomScale="80" zoomScaleNormal="80" workbookViewId="0">
      <pane ySplit="4" topLeftCell="A5" activePane="bottomLeft" state="frozen"/>
      <selection activeCell="G245" sqref="G245"/>
      <selection pane="bottomLeft" activeCell="C5" sqref="C5"/>
    </sheetView>
  </sheetViews>
  <sheetFormatPr defaultRowHeight="14.4" outlineLevelRow="1" outlineLevelCol="1" x14ac:dyDescent="0.3"/>
  <cols>
    <col min="1" max="1" width="2.88671875" customWidth="1"/>
    <col min="2" max="2" width="11.6640625" customWidth="1"/>
    <col min="3" max="3" width="40" customWidth="1"/>
    <col min="4" max="4" width="15.33203125" customWidth="1"/>
    <col min="5" max="5" width="56" hidden="1" customWidth="1" outlineLevel="1"/>
    <col min="6" max="6" width="2.88671875" customWidth="1" collapsed="1"/>
    <col min="7" max="17" width="11.44140625" bestFit="1" customWidth="1"/>
  </cols>
  <sheetData>
    <row r="1" spans="2:17" ht="14.55" hidden="1" x14ac:dyDescent="0.35">
      <c r="G1">
        <v>7</v>
      </c>
      <c r="H1">
        <f>G1+1</f>
        <v>8</v>
      </c>
      <c r="I1">
        <f t="shared" ref="I1:Q1" si="0">H1+1</f>
        <v>9</v>
      </c>
      <c r="J1">
        <f t="shared" si="0"/>
        <v>10</v>
      </c>
      <c r="K1">
        <f t="shared" si="0"/>
        <v>11</v>
      </c>
      <c r="L1">
        <f t="shared" si="0"/>
        <v>12</v>
      </c>
      <c r="M1">
        <f t="shared" si="0"/>
        <v>13</v>
      </c>
      <c r="N1">
        <f t="shared" si="0"/>
        <v>14</v>
      </c>
      <c r="O1">
        <f t="shared" si="0"/>
        <v>15</v>
      </c>
      <c r="P1">
        <f t="shared" si="0"/>
        <v>16</v>
      </c>
      <c r="Q1">
        <f t="shared" si="0"/>
        <v>17</v>
      </c>
    </row>
    <row r="2" spans="2:17" ht="14.55" x14ac:dyDescent="0.35">
      <c r="G2" s="10"/>
      <c r="H2" s="10"/>
      <c r="I2" s="10"/>
      <c r="J2" s="10"/>
      <c r="K2" s="10"/>
      <c r="L2" s="10"/>
      <c r="M2" s="10"/>
      <c r="N2" s="10"/>
      <c r="O2" s="10"/>
      <c r="P2" s="10"/>
      <c r="Q2" s="10"/>
    </row>
    <row r="4" spans="2:17" ht="14.55" x14ac:dyDescent="0.35">
      <c r="B4" s="24" t="s">
        <v>128</v>
      </c>
      <c r="C4" s="45" t="s">
        <v>402</v>
      </c>
      <c r="D4" s="7"/>
      <c r="E4" s="7" t="s">
        <v>7</v>
      </c>
      <c r="F4" s="7"/>
      <c r="G4" s="12">
        <v>2015</v>
      </c>
      <c r="H4" s="44">
        <f>G4+1</f>
        <v>2016</v>
      </c>
      <c r="I4" s="44">
        <f t="shared" ref="I4:Q4" si="1">H4+1</f>
        <v>2017</v>
      </c>
      <c r="J4" s="44">
        <f t="shared" si="1"/>
        <v>2018</v>
      </c>
      <c r="K4" s="44">
        <f t="shared" si="1"/>
        <v>2019</v>
      </c>
      <c r="L4" s="44">
        <f t="shared" si="1"/>
        <v>2020</v>
      </c>
      <c r="M4" s="44">
        <f t="shared" si="1"/>
        <v>2021</v>
      </c>
      <c r="N4" s="44">
        <f t="shared" si="1"/>
        <v>2022</v>
      </c>
      <c r="O4" s="44">
        <f t="shared" si="1"/>
        <v>2023</v>
      </c>
      <c r="P4" s="44">
        <f t="shared" si="1"/>
        <v>2024</v>
      </c>
      <c r="Q4" s="44">
        <f t="shared" si="1"/>
        <v>2025</v>
      </c>
    </row>
    <row r="6" spans="2:17" ht="14.55" x14ac:dyDescent="0.35">
      <c r="B6" s="8" t="s">
        <v>129</v>
      </c>
      <c r="C6" s="8"/>
      <c r="D6" s="8"/>
      <c r="E6" s="8"/>
      <c r="F6" s="8"/>
      <c r="G6" s="8"/>
      <c r="H6" s="8"/>
      <c r="I6" s="8"/>
      <c r="J6" s="8"/>
      <c r="K6" s="8"/>
      <c r="L6" s="8"/>
      <c r="M6" s="8"/>
      <c r="N6" s="8"/>
      <c r="O6" s="8"/>
      <c r="P6" s="8"/>
      <c r="Q6" s="8"/>
    </row>
    <row r="7" spans="2:17" ht="14.55" x14ac:dyDescent="0.35">
      <c r="G7" s="49"/>
      <c r="H7" s="6"/>
      <c r="I7" s="6"/>
      <c r="J7" s="6"/>
      <c r="K7" s="6"/>
      <c r="L7" s="6"/>
      <c r="M7" s="6"/>
      <c r="N7" s="6"/>
      <c r="O7" s="6"/>
      <c r="P7" s="6"/>
      <c r="Q7" s="6"/>
    </row>
    <row r="8" spans="2:17" ht="14.55" x14ac:dyDescent="0.35">
      <c r="C8" s="5" t="s">
        <v>264</v>
      </c>
      <c r="D8" s="5"/>
      <c r="E8" s="5" t="s">
        <v>22</v>
      </c>
      <c r="F8" s="5"/>
      <c r="G8" s="11">
        <f>SUM(G9:G12)</f>
        <v>233945.67392382806</v>
      </c>
      <c r="H8" s="11">
        <f t="shared" ref="H8:Q8" si="2">SUM(H9:H12)</f>
        <v>236650.42740339172</v>
      </c>
      <c r="I8" s="11">
        <f t="shared" si="2"/>
        <v>239278.35417019128</v>
      </c>
      <c r="J8" s="11">
        <f t="shared" si="2"/>
        <v>242699.83884729346</v>
      </c>
      <c r="K8" s="11">
        <f t="shared" si="2"/>
        <v>246506.88134201698</v>
      </c>
      <c r="L8" s="11">
        <f t="shared" si="2"/>
        <v>250122.78064628792</v>
      </c>
      <c r="M8" s="11">
        <f t="shared" si="2"/>
        <v>252601.53364740711</v>
      </c>
      <c r="N8" s="11">
        <f t="shared" si="2"/>
        <v>255064.01889129134</v>
      </c>
      <c r="O8" s="11">
        <f t="shared" si="2"/>
        <v>257421.24017847521</v>
      </c>
      <c r="P8" s="11">
        <f t="shared" si="2"/>
        <v>259540.82985885523</v>
      </c>
      <c r="Q8" s="11">
        <f t="shared" si="2"/>
        <v>261668.19805569056</v>
      </c>
    </row>
    <row r="9" spans="2:17" s="1" customFormat="1" ht="14.55" x14ac:dyDescent="0.35">
      <c r="C9" s="1" t="s">
        <v>123</v>
      </c>
      <c r="G9" s="9">
        <f>G14+G19+G24+G29+G34</f>
        <v>62108.745681392771</v>
      </c>
      <c r="H9" s="9">
        <f t="shared" ref="H9:Q9" si="3">H14+H19+H24+H29+H34</f>
        <v>62484.221158881839</v>
      </c>
      <c r="I9" s="9">
        <f t="shared" si="3"/>
        <v>62767.538976806078</v>
      </c>
      <c r="J9" s="9">
        <f t="shared" si="3"/>
        <v>63392.12488513811</v>
      </c>
      <c r="K9" s="9">
        <f t="shared" si="3"/>
        <v>64174.797588065296</v>
      </c>
      <c r="L9" s="9">
        <f t="shared" si="3"/>
        <v>64881.574139393102</v>
      </c>
      <c r="M9" s="9">
        <f t="shared" si="3"/>
        <v>65152.591900625041</v>
      </c>
      <c r="N9" s="9">
        <f t="shared" si="3"/>
        <v>65499.873196818917</v>
      </c>
      <c r="O9" s="9">
        <f t="shared" si="3"/>
        <v>65930.694223279206</v>
      </c>
      <c r="P9" s="9">
        <f t="shared" si="3"/>
        <v>66162.137221641795</v>
      </c>
      <c r="Q9" s="9">
        <f t="shared" si="3"/>
        <v>66393.919655356716</v>
      </c>
    </row>
    <row r="10" spans="2:17" s="1" customFormat="1" ht="14.55" x14ac:dyDescent="0.35">
      <c r="C10" s="1" t="s">
        <v>124</v>
      </c>
      <c r="G10" s="9">
        <f t="shared" ref="G10:Q12" si="4">G15+G20+G25+G30+G35</f>
        <v>62907.943547612886</v>
      </c>
      <c r="H10" s="9">
        <f t="shared" si="4"/>
        <v>62912.409007973605</v>
      </c>
      <c r="I10" s="9">
        <f t="shared" si="4"/>
        <v>62873.898885368762</v>
      </c>
      <c r="J10" s="9">
        <f t="shared" si="4"/>
        <v>63129.388840572581</v>
      </c>
      <c r="K10" s="9">
        <f t="shared" si="4"/>
        <v>63585.021038998166</v>
      </c>
      <c r="L10" s="9">
        <f t="shared" si="4"/>
        <v>63978.514126716283</v>
      </c>
      <c r="M10" s="9">
        <f t="shared" si="4"/>
        <v>64002.548600565264</v>
      </c>
      <c r="N10" s="9">
        <f t="shared" si="4"/>
        <v>64097.328539276066</v>
      </c>
      <c r="O10" s="9">
        <f t="shared" si="4"/>
        <v>64138.426834683705</v>
      </c>
      <c r="P10" s="9">
        <f t="shared" si="4"/>
        <v>64165.170311647249</v>
      </c>
      <c r="Q10" s="9">
        <f t="shared" si="4"/>
        <v>64292.084024977594</v>
      </c>
    </row>
    <row r="11" spans="2:17" s="1" customFormat="1" ht="14.55" x14ac:dyDescent="0.35">
      <c r="C11" s="1" t="s">
        <v>35</v>
      </c>
      <c r="G11" s="9">
        <f t="shared" si="4"/>
        <v>55445.661162107819</v>
      </c>
      <c r="H11" s="9">
        <f t="shared" si="4"/>
        <v>56673.656202630853</v>
      </c>
      <c r="I11" s="9">
        <f t="shared" si="4"/>
        <v>57896.897764173889</v>
      </c>
      <c r="J11" s="9">
        <f t="shared" si="4"/>
        <v>59169.533970001328</v>
      </c>
      <c r="K11" s="9">
        <f t="shared" si="4"/>
        <v>60547.090515544478</v>
      </c>
      <c r="L11" s="9">
        <f t="shared" si="4"/>
        <v>61876.120339764922</v>
      </c>
      <c r="M11" s="9">
        <f t="shared" si="4"/>
        <v>63010.600655037357</v>
      </c>
      <c r="N11" s="9">
        <f t="shared" si="4"/>
        <v>64080.3124911294</v>
      </c>
      <c r="O11" s="9">
        <f t="shared" si="4"/>
        <v>65042.325486322297</v>
      </c>
      <c r="P11" s="9">
        <f t="shared" si="4"/>
        <v>66038.199139140066</v>
      </c>
      <c r="Q11" s="9">
        <f t="shared" si="4"/>
        <v>67022.057595315899</v>
      </c>
    </row>
    <row r="12" spans="2:17" s="1" customFormat="1" ht="14.55" x14ac:dyDescent="0.35">
      <c r="C12" s="1" t="s">
        <v>36</v>
      </c>
      <c r="G12" s="9">
        <f t="shared" si="4"/>
        <v>53483.323532714559</v>
      </c>
      <c r="H12" s="9">
        <f t="shared" si="4"/>
        <v>54580.141033905405</v>
      </c>
      <c r="I12" s="9">
        <f t="shared" si="4"/>
        <v>55740.018543842554</v>
      </c>
      <c r="J12" s="9">
        <f t="shared" si="4"/>
        <v>57008.791151581463</v>
      </c>
      <c r="K12" s="9">
        <f t="shared" si="4"/>
        <v>58199.972199409021</v>
      </c>
      <c r="L12" s="9">
        <f t="shared" si="4"/>
        <v>59386.572040413623</v>
      </c>
      <c r="M12" s="9">
        <f t="shared" si="4"/>
        <v>60435.792491179447</v>
      </c>
      <c r="N12" s="9">
        <f t="shared" si="4"/>
        <v>61386.504664066953</v>
      </c>
      <c r="O12" s="9">
        <f t="shared" si="4"/>
        <v>62309.793634190006</v>
      </c>
      <c r="P12" s="9">
        <f t="shared" si="4"/>
        <v>63175.323186426132</v>
      </c>
      <c r="Q12" s="9">
        <f t="shared" si="4"/>
        <v>63960.136780040324</v>
      </c>
    </row>
    <row r="13" spans="2:17" s="1" customFormat="1" ht="14.55" hidden="1" outlineLevel="1" x14ac:dyDescent="0.35">
      <c r="C13" s="81" t="s">
        <v>50</v>
      </c>
      <c r="D13" s="16"/>
      <c r="E13" s="16"/>
      <c r="F13" s="16"/>
      <c r="G13" s="17">
        <f>SUM(G14:G17)</f>
        <v>233945.67392382806</v>
      </c>
      <c r="H13" s="17">
        <f t="shared" ref="H13:Q13" si="5">SUM(H14:H17)</f>
        <v>236650.42740339172</v>
      </c>
      <c r="I13" s="17">
        <f t="shared" si="5"/>
        <v>239278.35417019128</v>
      </c>
      <c r="J13" s="17">
        <f t="shared" si="5"/>
        <v>242699.83884729346</v>
      </c>
      <c r="K13" s="17">
        <f t="shared" si="5"/>
        <v>246506.88134201698</v>
      </c>
      <c r="L13" s="17">
        <f t="shared" si="5"/>
        <v>250122.78064628792</v>
      </c>
      <c r="M13" s="17">
        <f t="shared" si="5"/>
        <v>252601.53364740711</v>
      </c>
      <c r="N13" s="17">
        <f t="shared" si="5"/>
        <v>255064.01889129134</v>
      </c>
      <c r="O13" s="17">
        <f t="shared" si="5"/>
        <v>257421.24017847521</v>
      </c>
      <c r="P13" s="17">
        <f t="shared" si="5"/>
        <v>259540.82985885523</v>
      </c>
      <c r="Q13" s="17">
        <f t="shared" si="5"/>
        <v>261668.19805569056</v>
      </c>
    </row>
    <row r="14" spans="2:17" s="1" customFormat="1" ht="14.55" hidden="1" outlineLevel="1" x14ac:dyDescent="0.35">
      <c r="C14" s="1" t="s">
        <v>123</v>
      </c>
      <c r="G14" s="9">
        <f t="shared" ref="G14:Q17" si="6">IFERROR(VLOOKUP($C$13&amp;$C14,Population,G$1,FALSE),0)</f>
        <v>62108.745681392771</v>
      </c>
      <c r="H14" s="9">
        <f t="shared" si="6"/>
        <v>62484.221158881839</v>
      </c>
      <c r="I14" s="9">
        <f t="shared" si="6"/>
        <v>62767.538976806078</v>
      </c>
      <c r="J14" s="9">
        <f t="shared" si="6"/>
        <v>63392.12488513811</v>
      </c>
      <c r="K14" s="9">
        <f t="shared" si="6"/>
        <v>64174.797588065296</v>
      </c>
      <c r="L14" s="9">
        <f t="shared" si="6"/>
        <v>64881.574139393102</v>
      </c>
      <c r="M14" s="9">
        <f t="shared" si="6"/>
        <v>65152.591900625041</v>
      </c>
      <c r="N14" s="9">
        <f t="shared" si="6"/>
        <v>65499.873196818917</v>
      </c>
      <c r="O14" s="9">
        <f t="shared" si="6"/>
        <v>65930.694223279206</v>
      </c>
      <c r="P14" s="9">
        <f t="shared" si="6"/>
        <v>66162.137221641795</v>
      </c>
      <c r="Q14" s="9">
        <f t="shared" si="6"/>
        <v>66393.919655356716</v>
      </c>
    </row>
    <row r="15" spans="2:17" s="1" customFormat="1" ht="14.55" hidden="1" outlineLevel="1" x14ac:dyDescent="0.35">
      <c r="C15" s="1" t="s">
        <v>124</v>
      </c>
      <c r="G15" s="9">
        <f t="shared" si="6"/>
        <v>62907.943547612886</v>
      </c>
      <c r="H15" s="9">
        <f t="shared" si="6"/>
        <v>62912.409007973605</v>
      </c>
      <c r="I15" s="9">
        <f t="shared" si="6"/>
        <v>62873.898885368762</v>
      </c>
      <c r="J15" s="9">
        <f t="shared" si="6"/>
        <v>63129.388840572581</v>
      </c>
      <c r="K15" s="9">
        <f t="shared" si="6"/>
        <v>63585.021038998166</v>
      </c>
      <c r="L15" s="9">
        <f t="shared" si="6"/>
        <v>63978.514126716283</v>
      </c>
      <c r="M15" s="9">
        <f t="shared" si="6"/>
        <v>64002.548600565264</v>
      </c>
      <c r="N15" s="9">
        <f t="shared" si="6"/>
        <v>64097.328539276066</v>
      </c>
      <c r="O15" s="9">
        <f t="shared" si="6"/>
        <v>64138.426834683705</v>
      </c>
      <c r="P15" s="9">
        <f t="shared" si="6"/>
        <v>64165.170311647249</v>
      </c>
      <c r="Q15" s="9">
        <f t="shared" si="6"/>
        <v>64292.084024977594</v>
      </c>
    </row>
    <row r="16" spans="2:17" s="1" customFormat="1" ht="14.55" hidden="1" outlineLevel="1" x14ac:dyDescent="0.35">
      <c r="C16" s="1" t="s">
        <v>35</v>
      </c>
      <c r="G16" s="9">
        <f t="shared" si="6"/>
        <v>55445.661162107819</v>
      </c>
      <c r="H16" s="9">
        <f t="shared" si="6"/>
        <v>56673.656202630853</v>
      </c>
      <c r="I16" s="9">
        <f t="shared" si="6"/>
        <v>57896.897764173889</v>
      </c>
      <c r="J16" s="9">
        <f t="shared" si="6"/>
        <v>59169.533970001328</v>
      </c>
      <c r="K16" s="9">
        <f t="shared" si="6"/>
        <v>60547.090515544478</v>
      </c>
      <c r="L16" s="9">
        <f t="shared" si="6"/>
        <v>61876.120339764922</v>
      </c>
      <c r="M16" s="9">
        <f t="shared" si="6"/>
        <v>63010.600655037357</v>
      </c>
      <c r="N16" s="9">
        <f t="shared" si="6"/>
        <v>64080.3124911294</v>
      </c>
      <c r="O16" s="9">
        <f t="shared" si="6"/>
        <v>65042.325486322297</v>
      </c>
      <c r="P16" s="9">
        <f t="shared" si="6"/>
        <v>66038.199139140066</v>
      </c>
      <c r="Q16" s="9">
        <f t="shared" si="6"/>
        <v>67022.057595315899</v>
      </c>
    </row>
    <row r="17" spans="3:17" s="1" customFormat="1" ht="14.55" hidden="1" outlineLevel="1" x14ac:dyDescent="0.35">
      <c r="C17" s="1" t="s">
        <v>36</v>
      </c>
      <c r="G17" s="9">
        <f t="shared" si="6"/>
        <v>53483.323532714559</v>
      </c>
      <c r="H17" s="9">
        <f t="shared" si="6"/>
        <v>54580.141033905405</v>
      </c>
      <c r="I17" s="9">
        <f t="shared" si="6"/>
        <v>55740.018543842554</v>
      </c>
      <c r="J17" s="9">
        <f t="shared" si="6"/>
        <v>57008.791151581463</v>
      </c>
      <c r="K17" s="9">
        <f t="shared" si="6"/>
        <v>58199.972199409021</v>
      </c>
      <c r="L17" s="9">
        <f t="shared" si="6"/>
        <v>59386.572040413623</v>
      </c>
      <c r="M17" s="9">
        <f t="shared" si="6"/>
        <v>60435.792491179447</v>
      </c>
      <c r="N17" s="9">
        <f t="shared" si="6"/>
        <v>61386.504664066953</v>
      </c>
      <c r="O17" s="9">
        <f t="shared" si="6"/>
        <v>62309.793634190006</v>
      </c>
      <c r="P17" s="9">
        <f t="shared" si="6"/>
        <v>63175.323186426132</v>
      </c>
      <c r="Q17" s="9">
        <f t="shared" si="6"/>
        <v>63960.136780040324</v>
      </c>
    </row>
    <row r="18" spans="3:17" s="1" customFormat="1" ht="14.55" hidden="1" outlineLevel="1" x14ac:dyDescent="0.35">
      <c r="C18" s="81"/>
      <c r="D18" s="16"/>
      <c r="E18" s="16"/>
      <c r="F18" s="16"/>
      <c r="G18" s="17">
        <f>SUM(G19:G22)</f>
        <v>0</v>
      </c>
      <c r="H18" s="17">
        <f t="shared" ref="H18:Q18" si="7">SUM(H19:H22)</f>
        <v>0</v>
      </c>
      <c r="I18" s="17">
        <f t="shared" si="7"/>
        <v>0</v>
      </c>
      <c r="J18" s="17">
        <f t="shared" si="7"/>
        <v>0</v>
      </c>
      <c r="K18" s="17">
        <f t="shared" si="7"/>
        <v>0</v>
      </c>
      <c r="L18" s="17">
        <f t="shared" si="7"/>
        <v>0</v>
      </c>
      <c r="M18" s="17">
        <f t="shared" si="7"/>
        <v>0</v>
      </c>
      <c r="N18" s="17">
        <f t="shared" si="7"/>
        <v>0</v>
      </c>
      <c r="O18" s="17">
        <f t="shared" si="7"/>
        <v>0</v>
      </c>
      <c r="P18" s="17">
        <f t="shared" si="7"/>
        <v>0</v>
      </c>
      <c r="Q18" s="17">
        <f t="shared" si="7"/>
        <v>0</v>
      </c>
    </row>
    <row r="19" spans="3:17" s="1" customFormat="1" ht="14.55" hidden="1" outlineLevel="1" x14ac:dyDescent="0.35">
      <c r="C19" s="1" t="s">
        <v>123</v>
      </c>
      <c r="G19" s="9">
        <f t="shared" ref="G19:Q22" si="8">IFERROR(VLOOKUP($C$18&amp;$C19,Population,G$1,FALSE),0)</f>
        <v>0</v>
      </c>
      <c r="H19" s="9">
        <f t="shared" si="8"/>
        <v>0</v>
      </c>
      <c r="I19" s="9">
        <f t="shared" si="8"/>
        <v>0</v>
      </c>
      <c r="J19" s="9">
        <f t="shared" si="8"/>
        <v>0</v>
      </c>
      <c r="K19" s="9">
        <f t="shared" si="8"/>
        <v>0</v>
      </c>
      <c r="L19" s="9">
        <f t="shared" si="8"/>
        <v>0</v>
      </c>
      <c r="M19" s="9">
        <f t="shared" si="8"/>
        <v>0</v>
      </c>
      <c r="N19" s="9">
        <f t="shared" si="8"/>
        <v>0</v>
      </c>
      <c r="O19" s="9">
        <f t="shared" si="8"/>
        <v>0</v>
      </c>
      <c r="P19" s="9">
        <f t="shared" si="8"/>
        <v>0</v>
      </c>
      <c r="Q19" s="9">
        <f t="shared" si="8"/>
        <v>0</v>
      </c>
    </row>
    <row r="20" spans="3:17" s="1" customFormat="1" ht="14.55" hidden="1" outlineLevel="1" x14ac:dyDescent="0.35">
      <c r="C20" s="1" t="s">
        <v>124</v>
      </c>
      <c r="G20" s="9">
        <f t="shared" si="8"/>
        <v>0</v>
      </c>
      <c r="H20" s="9">
        <f t="shared" si="8"/>
        <v>0</v>
      </c>
      <c r="I20" s="9">
        <f t="shared" si="8"/>
        <v>0</v>
      </c>
      <c r="J20" s="9">
        <f t="shared" si="8"/>
        <v>0</v>
      </c>
      <c r="K20" s="9">
        <f t="shared" si="8"/>
        <v>0</v>
      </c>
      <c r="L20" s="9">
        <f t="shared" si="8"/>
        <v>0</v>
      </c>
      <c r="M20" s="9">
        <f t="shared" si="8"/>
        <v>0</v>
      </c>
      <c r="N20" s="9">
        <f t="shared" si="8"/>
        <v>0</v>
      </c>
      <c r="O20" s="9">
        <f t="shared" si="8"/>
        <v>0</v>
      </c>
      <c r="P20" s="9">
        <f t="shared" si="8"/>
        <v>0</v>
      </c>
      <c r="Q20" s="9">
        <f t="shared" si="8"/>
        <v>0</v>
      </c>
    </row>
    <row r="21" spans="3:17" s="1" customFormat="1" ht="14.55" hidden="1" outlineLevel="1" x14ac:dyDescent="0.35">
      <c r="C21" s="1" t="s">
        <v>35</v>
      </c>
      <c r="G21" s="9">
        <f t="shared" si="8"/>
        <v>0</v>
      </c>
      <c r="H21" s="9">
        <f t="shared" si="8"/>
        <v>0</v>
      </c>
      <c r="I21" s="9">
        <f t="shared" si="8"/>
        <v>0</v>
      </c>
      <c r="J21" s="9">
        <f t="shared" si="8"/>
        <v>0</v>
      </c>
      <c r="K21" s="9">
        <f t="shared" si="8"/>
        <v>0</v>
      </c>
      <c r="L21" s="9">
        <f t="shared" si="8"/>
        <v>0</v>
      </c>
      <c r="M21" s="9">
        <f t="shared" si="8"/>
        <v>0</v>
      </c>
      <c r="N21" s="9">
        <f t="shared" si="8"/>
        <v>0</v>
      </c>
      <c r="O21" s="9">
        <f t="shared" si="8"/>
        <v>0</v>
      </c>
      <c r="P21" s="9">
        <f t="shared" si="8"/>
        <v>0</v>
      </c>
      <c r="Q21" s="9">
        <f t="shared" si="8"/>
        <v>0</v>
      </c>
    </row>
    <row r="22" spans="3:17" s="1" customFormat="1" ht="14.55" hidden="1" outlineLevel="1" x14ac:dyDescent="0.35">
      <c r="C22" s="1" t="s">
        <v>36</v>
      </c>
      <c r="G22" s="9">
        <f t="shared" si="8"/>
        <v>0</v>
      </c>
      <c r="H22" s="9">
        <f t="shared" si="8"/>
        <v>0</v>
      </c>
      <c r="I22" s="9">
        <f t="shared" si="8"/>
        <v>0</v>
      </c>
      <c r="J22" s="9">
        <f t="shared" si="8"/>
        <v>0</v>
      </c>
      <c r="K22" s="9">
        <f t="shared" si="8"/>
        <v>0</v>
      </c>
      <c r="L22" s="9">
        <f t="shared" si="8"/>
        <v>0</v>
      </c>
      <c r="M22" s="9">
        <f t="shared" si="8"/>
        <v>0</v>
      </c>
      <c r="N22" s="9">
        <f t="shared" si="8"/>
        <v>0</v>
      </c>
      <c r="O22" s="9">
        <f t="shared" si="8"/>
        <v>0</v>
      </c>
      <c r="P22" s="9">
        <f t="shared" si="8"/>
        <v>0</v>
      </c>
      <c r="Q22" s="9">
        <f t="shared" si="8"/>
        <v>0</v>
      </c>
    </row>
    <row r="23" spans="3:17" s="1" customFormat="1" ht="14.55" hidden="1" outlineLevel="1" x14ac:dyDescent="0.35">
      <c r="C23" s="81"/>
      <c r="D23" s="16"/>
      <c r="E23" s="16"/>
      <c r="F23" s="16"/>
      <c r="G23" s="17">
        <f>SUM(G24:G27)</f>
        <v>0</v>
      </c>
      <c r="H23" s="17">
        <f t="shared" ref="H23:Q23" si="9">SUM(H24:H27)</f>
        <v>0</v>
      </c>
      <c r="I23" s="17">
        <f t="shared" si="9"/>
        <v>0</v>
      </c>
      <c r="J23" s="17">
        <f t="shared" si="9"/>
        <v>0</v>
      </c>
      <c r="K23" s="17">
        <f t="shared" si="9"/>
        <v>0</v>
      </c>
      <c r="L23" s="17">
        <f t="shared" si="9"/>
        <v>0</v>
      </c>
      <c r="M23" s="17">
        <f t="shared" si="9"/>
        <v>0</v>
      </c>
      <c r="N23" s="17">
        <f t="shared" si="9"/>
        <v>0</v>
      </c>
      <c r="O23" s="17">
        <f t="shared" si="9"/>
        <v>0</v>
      </c>
      <c r="P23" s="17">
        <f t="shared" si="9"/>
        <v>0</v>
      </c>
      <c r="Q23" s="17">
        <f t="shared" si="9"/>
        <v>0</v>
      </c>
    </row>
    <row r="24" spans="3:17" s="1" customFormat="1" ht="14.55" hidden="1" outlineLevel="1" x14ac:dyDescent="0.35">
      <c r="C24" s="1" t="s">
        <v>123</v>
      </c>
      <c r="G24" s="9">
        <f t="shared" ref="G24:Q27" si="10">IFERROR(VLOOKUP($C$23&amp;$C24,Population,G$1,FALSE),0)</f>
        <v>0</v>
      </c>
      <c r="H24" s="9">
        <f t="shared" si="10"/>
        <v>0</v>
      </c>
      <c r="I24" s="9">
        <f t="shared" si="10"/>
        <v>0</v>
      </c>
      <c r="J24" s="9">
        <f t="shared" si="10"/>
        <v>0</v>
      </c>
      <c r="K24" s="9">
        <f t="shared" si="10"/>
        <v>0</v>
      </c>
      <c r="L24" s="9">
        <f t="shared" si="10"/>
        <v>0</v>
      </c>
      <c r="M24" s="9">
        <f t="shared" si="10"/>
        <v>0</v>
      </c>
      <c r="N24" s="9">
        <f t="shared" si="10"/>
        <v>0</v>
      </c>
      <c r="O24" s="9">
        <f t="shared" si="10"/>
        <v>0</v>
      </c>
      <c r="P24" s="9">
        <f t="shared" si="10"/>
        <v>0</v>
      </c>
      <c r="Q24" s="9">
        <f t="shared" si="10"/>
        <v>0</v>
      </c>
    </row>
    <row r="25" spans="3:17" s="1" customFormat="1" ht="14.55" hidden="1" outlineLevel="1" x14ac:dyDescent="0.35">
      <c r="C25" s="1" t="s">
        <v>124</v>
      </c>
      <c r="G25" s="9">
        <f t="shared" si="10"/>
        <v>0</v>
      </c>
      <c r="H25" s="9">
        <f t="shared" si="10"/>
        <v>0</v>
      </c>
      <c r="I25" s="9">
        <f t="shared" si="10"/>
        <v>0</v>
      </c>
      <c r="J25" s="9">
        <f t="shared" si="10"/>
        <v>0</v>
      </c>
      <c r="K25" s="9">
        <f t="shared" si="10"/>
        <v>0</v>
      </c>
      <c r="L25" s="9">
        <f t="shared" si="10"/>
        <v>0</v>
      </c>
      <c r="M25" s="9">
        <f t="shared" si="10"/>
        <v>0</v>
      </c>
      <c r="N25" s="9">
        <f t="shared" si="10"/>
        <v>0</v>
      </c>
      <c r="O25" s="9">
        <f t="shared" si="10"/>
        <v>0</v>
      </c>
      <c r="P25" s="9">
        <f t="shared" si="10"/>
        <v>0</v>
      </c>
      <c r="Q25" s="9">
        <f t="shared" si="10"/>
        <v>0</v>
      </c>
    </row>
    <row r="26" spans="3:17" s="1" customFormat="1" ht="14.55" hidden="1" outlineLevel="1" x14ac:dyDescent="0.35">
      <c r="C26" s="1" t="s">
        <v>35</v>
      </c>
      <c r="G26" s="9">
        <f t="shared" si="10"/>
        <v>0</v>
      </c>
      <c r="H26" s="9">
        <f t="shared" si="10"/>
        <v>0</v>
      </c>
      <c r="I26" s="9">
        <f t="shared" si="10"/>
        <v>0</v>
      </c>
      <c r="J26" s="9">
        <f t="shared" si="10"/>
        <v>0</v>
      </c>
      <c r="K26" s="9">
        <f t="shared" si="10"/>
        <v>0</v>
      </c>
      <c r="L26" s="9">
        <f t="shared" si="10"/>
        <v>0</v>
      </c>
      <c r="M26" s="9">
        <f t="shared" si="10"/>
        <v>0</v>
      </c>
      <c r="N26" s="9">
        <f t="shared" si="10"/>
        <v>0</v>
      </c>
      <c r="O26" s="9">
        <f t="shared" si="10"/>
        <v>0</v>
      </c>
      <c r="P26" s="9">
        <f t="shared" si="10"/>
        <v>0</v>
      </c>
      <c r="Q26" s="9">
        <f t="shared" si="10"/>
        <v>0</v>
      </c>
    </row>
    <row r="27" spans="3:17" s="1" customFormat="1" ht="14.55" hidden="1" outlineLevel="1" x14ac:dyDescent="0.35">
      <c r="C27" s="1" t="s">
        <v>36</v>
      </c>
      <c r="G27" s="9">
        <f t="shared" si="10"/>
        <v>0</v>
      </c>
      <c r="H27" s="9">
        <f t="shared" si="10"/>
        <v>0</v>
      </c>
      <c r="I27" s="9">
        <f t="shared" si="10"/>
        <v>0</v>
      </c>
      <c r="J27" s="9">
        <f t="shared" si="10"/>
        <v>0</v>
      </c>
      <c r="K27" s="9">
        <f t="shared" si="10"/>
        <v>0</v>
      </c>
      <c r="L27" s="9">
        <f t="shared" si="10"/>
        <v>0</v>
      </c>
      <c r="M27" s="9">
        <f t="shared" si="10"/>
        <v>0</v>
      </c>
      <c r="N27" s="9">
        <f t="shared" si="10"/>
        <v>0</v>
      </c>
      <c r="O27" s="9">
        <f t="shared" si="10"/>
        <v>0</v>
      </c>
      <c r="P27" s="9">
        <f t="shared" si="10"/>
        <v>0</v>
      </c>
      <c r="Q27" s="9">
        <f t="shared" si="10"/>
        <v>0</v>
      </c>
    </row>
    <row r="28" spans="3:17" s="1" customFormat="1" ht="14.55" hidden="1" outlineLevel="1" x14ac:dyDescent="0.35">
      <c r="C28" s="81"/>
      <c r="D28" s="16"/>
      <c r="E28" s="16"/>
      <c r="F28" s="16"/>
      <c r="G28" s="17">
        <f>SUM(G29:G32)</f>
        <v>0</v>
      </c>
      <c r="H28" s="17">
        <f t="shared" ref="H28:Q28" si="11">SUM(H29:H32)</f>
        <v>0</v>
      </c>
      <c r="I28" s="17">
        <f t="shared" si="11"/>
        <v>0</v>
      </c>
      <c r="J28" s="17">
        <f t="shared" si="11"/>
        <v>0</v>
      </c>
      <c r="K28" s="17">
        <f t="shared" si="11"/>
        <v>0</v>
      </c>
      <c r="L28" s="17">
        <f t="shared" si="11"/>
        <v>0</v>
      </c>
      <c r="M28" s="17">
        <f t="shared" si="11"/>
        <v>0</v>
      </c>
      <c r="N28" s="17">
        <f t="shared" si="11"/>
        <v>0</v>
      </c>
      <c r="O28" s="17">
        <f t="shared" si="11"/>
        <v>0</v>
      </c>
      <c r="P28" s="17">
        <f t="shared" si="11"/>
        <v>0</v>
      </c>
      <c r="Q28" s="17">
        <f t="shared" si="11"/>
        <v>0</v>
      </c>
    </row>
    <row r="29" spans="3:17" s="1" customFormat="1" ht="14.55" hidden="1" outlineLevel="1" x14ac:dyDescent="0.35">
      <c r="C29" s="1" t="s">
        <v>123</v>
      </c>
      <c r="G29" s="9">
        <f t="shared" ref="G29:Q32" si="12">IFERROR(VLOOKUP($C$28&amp;$C29,Population,G$1,FALSE),0)</f>
        <v>0</v>
      </c>
      <c r="H29" s="9">
        <f t="shared" si="12"/>
        <v>0</v>
      </c>
      <c r="I29" s="9">
        <f t="shared" si="12"/>
        <v>0</v>
      </c>
      <c r="J29" s="9">
        <f t="shared" si="12"/>
        <v>0</v>
      </c>
      <c r="K29" s="9">
        <f t="shared" si="12"/>
        <v>0</v>
      </c>
      <c r="L29" s="9">
        <f t="shared" si="12"/>
        <v>0</v>
      </c>
      <c r="M29" s="9">
        <f t="shared" si="12"/>
        <v>0</v>
      </c>
      <c r="N29" s="9">
        <f t="shared" si="12"/>
        <v>0</v>
      </c>
      <c r="O29" s="9">
        <f t="shared" si="12"/>
        <v>0</v>
      </c>
      <c r="P29" s="9">
        <f t="shared" si="12"/>
        <v>0</v>
      </c>
      <c r="Q29" s="9">
        <f t="shared" si="12"/>
        <v>0</v>
      </c>
    </row>
    <row r="30" spans="3:17" s="1" customFormat="1" ht="14.55" hidden="1" outlineLevel="1" x14ac:dyDescent="0.35">
      <c r="C30" s="1" t="s">
        <v>124</v>
      </c>
      <c r="G30" s="9">
        <f t="shared" si="12"/>
        <v>0</v>
      </c>
      <c r="H30" s="9">
        <f t="shared" si="12"/>
        <v>0</v>
      </c>
      <c r="I30" s="9">
        <f t="shared" si="12"/>
        <v>0</v>
      </c>
      <c r="J30" s="9">
        <f t="shared" si="12"/>
        <v>0</v>
      </c>
      <c r="K30" s="9">
        <f t="shared" si="12"/>
        <v>0</v>
      </c>
      <c r="L30" s="9">
        <f t="shared" si="12"/>
        <v>0</v>
      </c>
      <c r="M30" s="9">
        <f t="shared" si="12"/>
        <v>0</v>
      </c>
      <c r="N30" s="9">
        <f t="shared" si="12"/>
        <v>0</v>
      </c>
      <c r="O30" s="9">
        <f t="shared" si="12"/>
        <v>0</v>
      </c>
      <c r="P30" s="9">
        <f t="shared" si="12"/>
        <v>0</v>
      </c>
      <c r="Q30" s="9">
        <f t="shared" si="12"/>
        <v>0</v>
      </c>
    </row>
    <row r="31" spans="3:17" s="1" customFormat="1" ht="14.55" hidden="1" outlineLevel="1" x14ac:dyDescent="0.35">
      <c r="C31" s="1" t="s">
        <v>35</v>
      </c>
      <c r="G31" s="9">
        <f t="shared" si="12"/>
        <v>0</v>
      </c>
      <c r="H31" s="9">
        <f t="shared" si="12"/>
        <v>0</v>
      </c>
      <c r="I31" s="9">
        <f t="shared" si="12"/>
        <v>0</v>
      </c>
      <c r="J31" s="9">
        <f t="shared" si="12"/>
        <v>0</v>
      </c>
      <c r="K31" s="9">
        <f t="shared" si="12"/>
        <v>0</v>
      </c>
      <c r="L31" s="9">
        <f t="shared" si="12"/>
        <v>0</v>
      </c>
      <c r="M31" s="9">
        <f t="shared" si="12"/>
        <v>0</v>
      </c>
      <c r="N31" s="9">
        <f t="shared" si="12"/>
        <v>0</v>
      </c>
      <c r="O31" s="9">
        <f t="shared" si="12"/>
        <v>0</v>
      </c>
      <c r="P31" s="9">
        <f t="shared" si="12"/>
        <v>0</v>
      </c>
      <c r="Q31" s="9">
        <f t="shared" si="12"/>
        <v>0</v>
      </c>
    </row>
    <row r="32" spans="3:17" s="1" customFormat="1" ht="14.55" hidden="1" outlineLevel="1" x14ac:dyDescent="0.35">
      <c r="C32" s="1" t="s">
        <v>36</v>
      </c>
      <c r="G32" s="9">
        <f t="shared" si="12"/>
        <v>0</v>
      </c>
      <c r="H32" s="9">
        <f t="shared" si="12"/>
        <v>0</v>
      </c>
      <c r="I32" s="9">
        <f t="shared" si="12"/>
        <v>0</v>
      </c>
      <c r="J32" s="9">
        <f t="shared" si="12"/>
        <v>0</v>
      </c>
      <c r="K32" s="9">
        <f t="shared" si="12"/>
        <v>0</v>
      </c>
      <c r="L32" s="9">
        <f t="shared" si="12"/>
        <v>0</v>
      </c>
      <c r="M32" s="9">
        <f t="shared" si="12"/>
        <v>0</v>
      </c>
      <c r="N32" s="9">
        <f t="shared" si="12"/>
        <v>0</v>
      </c>
      <c r="O32" s="9">
        <f t="shared" si="12"/>
        <v>0</v>
      </c>
      <c r="P32" s="9">
        <f t="shared" si="12"/>
        <v>0</v>
      </c>
      <c r="Q32" s="9">
        <f t="shared" si="12"/>
        <v>0</v>
      </c>
    </row>
    <row r="33" spans="3:17" s="1" customFormat="1" ht="14.55" hidden="1" outlineLevel="1" x14ac:dyDescent="0.35">
      <c r="C33" s="81"/>
      <c r="D33" s="16"/>
      <c r="E33" s="16"/>
      <c r="F33" s="16"/>
      <c r="G33" s="17">
        <f>SUM(G34:G37)</f>
        <v>0</v>
      </c>
      <c r="H33" s="17">
        <f t="shared" ref="H33:Q33" si="13">SUM(H34:H37)</f>
        <v>0</v>
      </c>
      <c r="I33" s="17">
        <f t="shared" si="13"/>
        <v>0</v>
      </c>
      <c r="J33" s="17">
        <f t="shared" si="13"/>
        <v>0</v>
      </c>
      <c r="K33" s="17">
        <f t="shared" si="13"/>
        <v>0</v>
      </c>
      <c r="L33" s="17">
        <f t="shared" si="13"/>
        <v>0</v>
      </c>
      <c r="M33" s="17">
        <f t="shared" si="13"/>
        <v>0</v>
      </c>
      <c r="N33" s="17">
        <f t="shared" si="13"/>
        <v>0</v>
      </c>
      <c r="O33" s="17">
        <f t="shared" si="13"/>
        <v>0</v>
      </c>
      <c r="P33" s="17">
        <f t="shared" si="13"/>
        <v>0</v>
      </c>
      <c r="Q33" s="17">
        <f t="shared" si="13"/>
        <v>0</v>
      </c>
    </row>
    <row r="34" spans="3:17" s="1" customFormat="1" ht="14.55" hidden="1" outlineLevel="1" x14ac:dyDescent="0.35">
      <c r="C34" s="1" t="s">
        <v>123</v>
      </c>
      <c r="G34" s="9">
        <f t="shared" ref="G34:Q37" si="14">IFERROR(VLOOKUP($C$33&amp;$C34,Population,G$1,FALSE),0)</f>
        <v>0</v>
      </c>
      <c r="H34" s="9">
        <f t="shared" si="14"/>
        <v>0</v>
      </c>
      <c r="I34" s="9">
        <f t="shared" si="14"/>
        <v>0</v>
      </c>
      <c r="J34" s="9">
        <f t="shared" si="14"/>
        <v>0</v>
      </c>
      <c r="K34" s="9">
        <f t="shared" si="14"/>
        <v>0</v>
      </c>
      <c r="L34" s="9">
        <f t="shared" si="14"/>
        <v>0</v>
      </c>
      <c r="M34" s="9">
        <f t="shared" si="14"/>
        <v>0</v>
      </c>
      <c r="N34" s="9">
        <f t="shared" si="14"/>
        <v>0</v>
      </c>
      <c r="O34" s="9">
        <f t="shared" si="14"/>
        <v>0</v>
      </c>
      <c r="P34" s="9">
        <f t="shared" si="14"/>
        <v>0</v>
      </c>
      <c r="Q34" s="9">
        <f t="shared" si="14"/>
        <v>0</v>
      </c>
    </row>
    <row r="35" spans="3:17" s="1" customFormat="1" ht="14.55" hidden="1" outlineLevel="1" x14ac:dyDescent="0.35">
      <c r="C35" s="1" t="s">
        <v>124</v>
      </c>
      <c r="G35" s="9">
        <f t="shared" si="14"/>
        <v>0</v>
      </c>
      <c r="H35" s="9">
        <f t="shared" si="14"/>
        <v>0</v>
      </c>
      <c r="I35" s="9">
        <f t="shared" si="14"/>
        <v>0</v>
      </c>
      <c r="J35" s="9">
        <f t="shared" si="14"/>
        <v>0</v>
      </c>
      <c r="K35" s="9">
        <f t="shared" si="14"/>
        <v>0</v>
      </c>
      <c r="L35" s="9">
        <f t="shared" si="14"/>
        <v>0</v>
      </c>
      <c r="M35" s="9">
        <f t="shared" si="14"/>
        <v>0</v>
      </c>
      <c r="N35" s="9">
        <f t="shared" si="14"/>
        <v>0</v>
      </c>
      <c r="O35" s="9">
        <f t="shared" si="14"/>
        <v>0</v>
      </c>
      <c r="P35" s="9">
        <f t="shared" si="14"/>
        <v>0</v>
      </c>
      <c r="Q35" s="9">
        <f t="shared" si="14"/>
        <v>0</v>
      </c>
    </row>
    <row r="36" spans="3:17" s="1" customFormat="1" ht="14.55" hidden="1" outlineLevel="1" x14ac:dyDescent="0.35">
      <c r="C36" s="1" t="s">
        <v>35</v>
      </c>
      <c r="G36" s="9">
        <f t="shared" si="14"/>
        <v>0</v>
      </c>
      <c r="H36" s="9">
        <f t="shared" si="14"/>
        <v>0</v>
      </c>
      <c r="I36" s="9">
        <f t="shared" si="14"/>
        <v>0</v>
      </c>
      <c r="J36" s="9">
        <f t="shared" si="14"/>
        <v>0</v>
      </c>
      <c r="K36" s="9">
        <f t="shared" si="14"/>
        <v>0</v>
      </c>
      <c r="L36" s="9">
        <f t="shared" si="14"/>
        <v>0</v>
      </c>
      <c r="M36" s="9">
        <f t="shared" si="14"/>
        <v>0</v>
      </c>
      <c r="N36" s="9">
        <f t="shared" si="14"/>
        <v>0</v>
      </c>
      <c r="O36" s="9">
        <f t="shared" si="14"/>
        <v>0</v>
      </c>
      <c r="P36" s="9">
        <f t="shared" si="14"/>
        <v>0</v>
      </c>
      <c r="Q36" s="9">
        <f t="shared" si="14"/>
        <v>0</v>
      </c>
    </row>
    <row r="37" spans="3:17" s="1" customFormat="1" ht="14.55" hidden="1" outlineLevel="1" x14ac:dyDescent="0.35">
      <c r="C37" s="1" t="s">
        <v>36</v>
      </c>
      <c r="G37" s="9">
        <f t="shared" si="14"/>
        <v>0</v>
      </c>
      <c r="H37" s="9">
        <f t="shared" si="14"/>
        <v>0</v>
      </c>
      <c r="I37" s="9">
        <f t="shared" si="14"/>
        <v>0</v>
      </c>
      <c r="J37" s="9">
        <f t="shared" si="14"/>
        <v>0</v>
      </c>
      <c r="K37" s="9">
        <f t="shared" si="14"/>
        <v>0</v>
      </c>
      <c r="L37" s="9">
        <f t="shared" si="14"/>
        <v>0</v>
      </c>
      <c r="M37" s="9">
        <f t="shared" si="14"/>
        <v>0</v>
      </c>
      <c r="N37" s="9">
        <f t="shared" si="14"/>
        <v>0</v>
      </c>
      <c r="O37" s="9">
        <f t="shared" si="14"/>
        <v>0</v>
      </c>
      <c r="P37" s="9">
        <f t="shared" si="14"/>
        <v>0</v>
      </c>
      <c r="Q37" s="9">
        <f t="shared" si="14"/>
        <v>0</v>
      </c>
    </row>
    <row r="38" spans="3:17" s="1" customFormat="1" ht="14.55" collapsed="1" x14ac:dyDescent="0.35">
      <c r="G38" s="9"/>
      <c r="H38" s="9"/>
      <c r="I38" s="9"/>
      <c r="J38" s="9"/>
      <c r="K38" s="9"/>
      <c r="L38" s="9"/>
      <c r="M38" s="9"/>
      <c r="N38" s="9"/>
      <c r="O38" s="9"/>
      <c r="P38" s="9"/>
      <c r="Q38" s="9"/>
    </row>
    <row r="39" spans="3:17" ht="14.55" x14ac:dyDescent="0.35">
      <c r="C39" s="5" t="s">
        <v>265</v>
      </c>
      <c r="D39" s="5"/>
      <c r="E39" s="5"/>
      <c r="F39" s="5"/>
      <c r="G39" s="11"/>
      <c r="H39" s="11"/>
      <c r="I39" s="11"/>
      <c r="J39" s="11"/>
      <c r="K39" s="11"/>
      <c r="L39" s="11"/>
      <c r="M39" s="11"/>
      <c r="N39" s="11"/>
      <c r="O39" s="11"/>
      <c r="P39" s="11"/>
      <c r="Q39" s="11"/>
    </row>
    <row r="40" spans="3:17" s="1" customFormat="1" ht="14.55" hidden="1" outlineLevel="1" x14ac:dyDescent="0.35">
      <c r="C40" s="15" t="str">
        <f>IF(C13="","",C13)</f>
        <v>Southwark</v>
      </c>
      <c r="D40" s="16"/>
      <c r="E40" s="16"/>
      <c r="F40" s="16"/>
      <c r="G40" s="17"/>
      <c r="H40" s="17"/>
      <c r="I40" s="17"/>
      <c r="J40" s="17"/>
      <c r="K40" s="17"/>
      <c r="L40" s="17"/>
      <c r="M40" s="17"/>
      <c r="N40" s="17"/>
      <c r="O40" s="17"/>
      <c r="P40" s="17"/>
      <c r="Q40" s="17"/>
    </row>
    <row r="41" spans="3:17" s="1" customFormat="1" ht="14.55" hidden="1" outlineLevel="1" x14ac:dyDescent="0.35">
      <c r="C41" s="1" t="s">
        <v>6</v>
      </c>
      <c r="G41" s="63">
        <f>IFERROR(VLOOKUP(C40,PsyMaptic,3,FALSE),0)</f>
        <v>51.088802559296909</v>
      </c>
      <c r="H41" s="63">
        <f>G41</f>
        <v>51.088802559296909</v>
      </c>
      <c r="I41" s="21">
        <f t="shared" ref="I41:Q44" si="15">H41</f>
        <v>51.088802559296909</v>
      </c>
      <c r="J41" s="21">
        <f t="shared" si="15"/>
        <v>51.088802559296909</v>
      </c>
      <c r="K41" s="21">
        <f t="shared" si="15"/>
        <v>51.088802559296909</v>
      </c>
      <c r="L41" s="21">
        <f t="shared" si="15"/>
        <v>51.088802559296909</v>
      </c>
      <c r="M41" s="21">
        <f t="shared" si="15"/>
        <v>51.088802559296909</v>
      </c>
      <c r="N41" s="21">
        <f t="shared" si="15"/>
        <v>51.088802559296909</v>
      </c>
      <c r="O41" s="21">
        <f t="shared" si="15"/>
        <v>51.088802559296909</v>
      </c>
      <c r="P41" s="21">
        <f t="shared" si="15"/>
        <v>51.088802559296909</v>
      </c>
      <c r="Q41" s="21">
        <f t="shared" si="15"/>
        <v>51.088802559296909</v>
      </c>
    </row>
    <row r="42" spans="3:17" s="1" customFormat="1" ht="14.55" hidden="1" outlineLevel="1" x14ac:dyDescent="0.35">
      <c r="C42" s="1" t="s">
        <v>5</v>
      </c>
      <c r="G42" s="63">
        <f>IFERROR(VLOOKUP(C40,PsyMaptic,4,FALSE),0)</f>
        <v>29.149780932390975</v>
      </c>
      <c r="H42" s="63">
        <f t="shared" ref="H42:O44" si="16">G42</f>
        <v>29.149780932390975</v>
      </c>
      <c r="I42" s="21">
        <f t="shared" si="16"/>
        <v>29.149780932390975</v>
      </c>
      <c r="J42" s="21">
        <f t="shared" si="16"/>
        <v>29.149780932390975</v>
      </c>
      <c r="K42" s="21">
        <f t="shared" si="16"/>
        <v>29.149780932390975</v>
      </c>
      <c r="L42" s="21">
        <f t="shared" si="16"/>
        <v>29.149780932390975</v>
      </c>
      <c r="M42" s="21">
        <f t="shared" si="16"/>
        <v>29.149780932390975</v>
      </c>
      <c r="N42" s="21">
        <f t="shared" si="16"/>
        <v>29.149780932390975</v>
      </c>
      <c r="O42" s="21">
        <f t="shared" si="16"/>
        <v>29.149780932390975</v>
      </c>
      <c r="P42" s="21">
        <f t="shared" si="15"/>
        <v>29.149780932390975</v>
      </c>
      <c r="Q42" s="21">
        <f t="shared" si="15"/>
        <v>29.149780932390975</v>
      </c>
    </row>
    <row r="43" spans="3:17" s="1" customFormat="1" ht="14.55" hidden="1" outlineLevel="1" x14ac:dyDescent="0.35">
      <c r="C43" s="1" t="s">
        <v>35</v>
      </c>
      <c r="G43" s="63">
        <f>IFERROR(VLOOKUP(C40,PsyMaptic,5,FALSE),0)</f>
        <v>28.360107677895424</v>
      </c>
      <c r="H43" s="63">
        <f t="shared" si="16"/>
        <v>28.360107677895424</v>
      </c>
      <c r="I43" s="21">
        <f t="shared" si="16"/>
        <v>28.360107677895424</v>
      </c>
      <c r="J43" s="21">
        <f t="shared" si="16"/>
        <v>28.360107677895424</v>
      </c>
      <c r="K43" s="21">
        <f t="shared" si="16"/>
        <v>28.360107677895424</v>
      </c>
      <c r="L43" s="21">
        <f t="shared" si="16"/>
        <v>28.360107677895424</v>
      </c>
      <c r="M43" s="21">
        <f t="shared" si="16"/>
        <v>28.360107677895424</v>
      </c>
      <c r="N43" s="21">
        <f t="shared" si="16"/>
        <v>28.360107677895424</v>
      </c>
      <c r="O43" s="21">
        <f t="shared" si="16"/>
        <v>28.360107677895424</v>
      </c>
      <c r="P43" s="21">
        <f t="shared" si="15"/>
        <v>28.360107677895424</v>
      </c>
      <c r="Q43" s="21">
        <f t="shared" si="15"/>
        <v>28.360107677895424</v>
      </c>
    </row>
    <row r="44" spans="3:17" s="1" customFormat="1" ht="14.55" hidden="1" outlineLevel="1" x14ac:dyDescent="0.35">
      <c r="C44" s="1" t="s">
        <v>36</v>
      </c>
      <c r="G44" s="63">
        <f>IFERROR(VLOOKUP(C40,PsyMaptic,6,FALSE),0)</f>
        <v>0</v>
      </c>
      <c r="H44" s="63">
        <f t="shared" si="16"/>
        <v>0</v>
      </c>
      <c r="I44" s="21">
        <f t="shared" si="16"/>
        <v>0</v>
      </c>
      <c r="J44" s="21">
        <f t="shared" si="16"/>
        <v>0</v>
      </c>
      <c r="K44" s="21">
        <f t="shared" si="16"/>
        <v>0</v>
      </c>
      <c r="L44" s="21">
        <f t="shared" si="16"/>
        <v>0</v>
      </c>
      <c r="M44" s="21">
        <f t="shared" si="16"/>
        <v>0</v>
      </c>
      <c r="N44" s="21">
        <f t="shared" si="16"/>
        <v>0</v>
      </c>
      <c r="O44" s="21">
        <f t="shared" si="16"/>
        <v>0</v>
      </c>
      <c r="P44" s="21">
        <f t="shared" si="15"/>
        <v>0</v>
      </c>
      <c r="Q44" s="21">
        <f t="shared" si="15"/>
        <v>0</v>
      </c>
    </row>
    <row r="45" spans="3:17" s="1" customFormat="1" ht="14.55" hidden="1" outlineLevel="1" x14ac:dyDescent="0.35">
      <c r="C45" s="15" t="str">
        <f>IF(C18="","",C18)</f>
        <v/>
      </c>
      <c r="D45" s="16"/>
      <c r="E45" s="16"/>
      <c r="F45" s="16"/>
      <c r="G45" s="17"/>
      <c r="H45" s="17"/>
      <c r="I45" s="17"/>
      <c r="J45" s="17"/>
      <c r="K45" s="17"/>
      <c r="L45" s="17"/>
      <c r="M45" s="17"/>
      <c r="N45" s="17"/>
      <c r="O45" s="17"/>
      <c r="P45" s="17"/>
      <c r="Q45" s="17"/>
    </row>
    <row r="46" spans="3:17" s="1" customFormat="1" ht="14.55" hidden="1" outlineLevel="1" x14ac:dyDescent="0.35">
      <c r="C46" s="1" t="s">
        <v>6</v>
      </c>
      <c r="G46" s="63">
        <f>IFERROR(VLOOKUP(C45,PsyMaptic,3,FALSE),0)</f>
        <v>0</v>
      </c>
      <c r="H46" s="63">
        <f>G46</f>
        <v>0</v>
      </c>
      <c r="I46" s="21">
        <f t="shared" ref="I46:Q49" si="17">H46</f>
        <v>0</v>
      </c>
      <c r="J46" s="21">
        <f t="shared" si="17"/>
        <v>0</v>
      </c>
      <c r="K46" s="21">
        <f t="shared" si="17"/>
        <v>0</v>
      </c>
      <c r="L46" s="21">
        <f t="shared" si="17"/>
        <v>0</v>
      </c>
      <c r="M46" s="21">
        <f t="shared" si="17"/>
        <v>0</v>
      </c>
      <c r="N46" s="21">
        <f t="shared" si="17"/>
        <v>0</v>
      </c>
      <c r="O46" s="21">
        <f t="shared" si="17"/>
        <v>0</v>
      </c>
      <c r="P46" s="21">
        <f t="shared" si="17"/>
        <v>0</v>
      </c>
      <c r="Q46" s="21">
        <f t="shared" si="17"/>
        <v>0</v>
      </c>
    </row>
    <row r="47" spans="3:17" s="1" customFormat="1" ht="14.55" hidden="1" outlineLevel="1" x14ac:dyDescent="0.35">
      <c r="C47" s="1" t="s">
        <v>5</v>
      </c>
      <c r="G47" s="63">
        <f>IFERROR(VLOOKUP(C45,PsyMaptic,4,FALSE),0)</f>
        <v>0</v>
      </c>
      <c r="H47" s="63">
        <f t="shared" ref="H47:O49" si="18">G47</f>
        <v>0</v>
      </c>
      <c r="I47" s="21">
        <f t="shared" si="18"/>
        <v>0</v>
      </c>
      <c r="J47" s="21">
        <f t="shared" si="18"/>
        <v>0</v>
      </c>
      <c r="K47" s="21">
        <f t="shared" si="18"/>
        <v>0</v>
      </c>
      <c r="L47" s="21">
        <f t="shared" si="18"/>
        <v>0</v>
      </c>
      <c r="M47" s="21">
        <f t="shared" si="18"/>
        <v>0</v>
      </c>
      <c r="N47" s="21">
        <f t="shared" si="18"/>
        <v>0</v>
      </c>
      <c r="O47" s="21">
        <f t="shared" si="18"/>
        <v>0</v>
      </c>
      <c r="P47" s="21">
        <f t="shared" si="17"/>
        <v>0</v>
      </c>
      <c r="Q47" s="21">
        <f t="shared" si="17"/>
        <v>0</v>
      </c>
    </row>
    <row r="48" spans="3:17" s="1" customFormat="1" ht="14.55" hidden="1" outlineLevel="1" x14ac:dyDescent="0.35">
      <c r="C48" s="1" t="s">
        <v>35</v>
      </c>
      <c r="G48" s="63">
        <f>IFERROR(VLOOKUP(C45,PsyMaptic,5,FALSE),0)</f>
        <v>0</v>
      </c>
      <c r="H48" s="63">
        <f t="shared" si="18"/>
        <v>0</v>
      </c>
      <c r="I48" s="21">
        <f t="shared" si="18"/>
        <v>0</v>
      </c>
      <c r="J48" s="21">
        <f t="shared" si="18"/>
        <v>0</v>
      </c>
      <c r="K48" s="21">
        <f t="shared" si="18"/>
        <v>0</v>
      </c>
      <c r="L48" s="21">
        <f t="shared" si="18"/>
        <v>0</v>
      </c>
      <c r="M48" s="21">
        <f t="shared" si="18"/>
        <v>0</v>
      </c>
      <c r="N48" s="21">
        <f t="shared" si="18"/>
        <v>0</v>
      </c>
      <c r="O48" s="21">
        <f t="shared" si="18"/>
        <v>0</v>
      </c>
      <c r="P48" s="21">
        <f t="shared" si="17"/>
        <v>0</v>
      </c>
      <c r="Q48" s="21">
        <f t="shared" si="17"/>
        <v>0</v>
      </c>
    </row>
    <row r="49" spans="3:17" s="1" customFormat="1" ht="14.55" hidden="1" outlineLevel="1" x14ac:dyDescent="0.35">
      <c r="C49" s="1" t="s">
        <v>36</v>
      </c>
      <c r="G49" s="63">
        <f>IFERROR(VLOOKUP(C45,PsyMaptic,6,FALSE),0)</f>
        <v>0</v>
      </c>
      <c r="H49" s="63">
        <f t="shared" si="18"/>
        <v>0</v>
      </c>
      <c r="I49" s="21">
        <f t="shared" si="18"/>
        <v>0</v>
      </c>
      <c r="J49" s="21">
        <f t="shared" si="18"/>
        <v>0</v>
      </c>
      <c r="K49" s="21">
        <f t="shared" si="18"/>
        <v>0</v>
      </c>
      <c r="L49" s="21">
        <f t="shared" si="18"/>
        <v>0</v>
      </c>
      <c r="M49" s="21">
        <f t="shared" si="18"/>
        <v>0</v>
      </c>
      <c r="N49" s="21">
        <f t="shared" si="18"/>
        <v>0</v>
      </c>
      <c r="O49" s="21">
        <f t="shared" si="18"/>
        <v>0</v>
      </c>
      <c r="P49" s="21">
        <f t="shared" si="17"/>
        <v>0</v>
      </c>
      <c r="Q49" s="21">
        <f t="shared" si="17"/>
        <v>0</v>
      </c>
    </row>
    <row r="50" spans="3:17" s="1" customFormat="1" ht="14.55" hidden="1" outlineLevel="1" x14ac:dyDescent="0.35">
      <c r="C50" s="15" t="str">
        <f>IF(C23="","",C23)</f>
        <v/>
      </c>
      <c r="D50" s="16"/>
      <c r="E50" s="16"/>
      <c r="F50" s="16"/>
      <c r="G50" s="17"/>
      <c r="H50" s="17"/>
      <c r="I50" s="17"/>
      <c r="J50" s="17"/>
      <c r="K50" s="17"/>
      <c r="L50" s="17"/>
      <c r="M50" s="17"/>
      <c r="N50" s="17"/>
      <c r="O50" s="17"/>
      <c r="P50" s="17"/>
      <c r="Q50" s="17"/>
    </row>
    <row r="51" spans="3:17" s="1" customFormat="1" ht="14.55" hidden="1" outlineLevel="1" x14ac:dyDescent="0.35">
      <c r="C51" s="1" t="s">
        <v>6</v>
      </c>
      <c r="G51" s="63">
        <f>IFERROR(VLOOKUP(C50,PsyMaptic,3,FALSE),0)</f>
        <v>0</v>
      </c>
      <c r="H51" s="63">
        <f>G51</f>
        <v>0</v>
      </c>
      <c r="I51" s="21">
        <f t="shared" ref="I51:Q54" si="19">H51</f>
        <v>0</v>
      </c>
      <c r="J51" s="21">
        <f t="shared" si="19"/>
        <v>0</v>
      </c>
      <c r="K51" s="21">
        <f t="shared" si="19"/>
        <v>0</v>
      </c>
      <c r="L51" s="21">
        <f t="shared" si="19"/>
        <v>0</v>
      </c>
      <c r="M51" s="21">
        <f t="shared" si="19"/>
        <v>0</v>
      </c>
      <c r="N51" s="21">
        <f t="shared" si="19"/>
        <v>0</v>
      </c>
      <c r="O51" s="21">
        <f t="shared" si="19"/>
        <v>0</v>
      </c>
      <c r="P51" s="21">
        <f t="shared" si="19"/>
        <v>0</v>
      </c>
      <c r="Q51" s="21">
        <f t="shared" si="19"/>
        <v>0</v>
      </c>
    </row>
    <row r="52" spans="3:17" s="1" customFormat="1" ht="14.55" hidden="1" outlineLevel="1" x14ac:dyDescent="0.35">
      <c r="C52" s="1" t="s">
        <v>5</v>
      </c>
      <c r="G52" s="63">
        <f>IFERROR(VLOOKUP(C50,PsyMaptic,4,FALSE),0)</f>
        <v>0</v>
      </c>
      <c r="H52" s="63">
        <f t="shared" ref="H52:O54" si="20">G52</f>
        <v>0</v>
      </c>
      <c r="I52" s="21">
        <f t="shared" si="20"/>
        <v>0</v>
      </c>
      <c r="J52" s="21">
        <f t="shared" si="20"/>
        <v>0</v>
      </c>
      <c r="K52" s="21">
        <f t="shared" si="20"/>
        <v>0</v>
      </c>
      <c r="L52" s="21">
        <f t="shared" si="20"/>
        <v>0</v>
      </c>
      <c r="M52" s="21">
        <f t="shared" si="20"/>
        <v>0</v>
      </c>
      <c r="N52" s="21">
        <f t="shared" si="20"/>
        <v>0</v>
      </c>
      <c r="O52" s="21">
        <f t="shared" si="20"/>
        <v>0</v>
      </c>
      <c r="P52" s="21">
        <f t="shared" si="19"/>
        <v>0</v>
      </c>
      <c r="Q52" s="21">
        <f t="shared" si="19"/>
        <v>0</v>
      </c>
    </row>
    <row r="53" spans="3:17" s="1" customFormat="1" ht="14.55" hidden="1" outlineLevel="1" x14ac:dyDescent="0.35">
      <c r="C53" s="1" t="s">
        <v>35</v>
      </c>
      <c r="G53" s="63">
        <f>IFERROR(VLOOKUP(C50,PsyMaptic,5,FALSE),0)</f>
        <v>0</v>
      </c>
      <c r="H53" s="63">
        <f t="shared" si="20"/>
        <v>0</v>
      </c>
      <c r="I53" s="21">
        <f t="shared" si="20"/>
        <v>0</v>
      </c>
      <c r="J53" s="21">
        <f t="shared" si="20"/>
        <v>0</v>
      </c>
      <c r="K53" s="21">
        <f t="shared" si="20"/>
        <v>0</v>
      </c>
      <c r="L53" s="21">
        <f t="shared" si="20"/>
        <v>0</v>
      </c>
      <c r="M53" s="21">
        <f t="shared" si="20"/>
        <v>0</v>
      </c>
      <c r="N53" s="21">
        <f t="shared" si="20"/>
        <v>0</v>
      </c>
      <c r="O53" s="21">
        <f t="shared" si="20"/>
        <v>0</v>
      </c>
      <c r="P53" s="21">
        <f t="shared" si="19"/>
        <v>0</v>
      </c>
      <c r="Q53" s="21">
        <f t="shared" si="19"/>
        <v>0</v>
      </c>
    </row>
    <row r="54" spans="3:17" s="1" customFormat="1" ht="14.55" hidden="1" outlineLevel="1" x14ac:dyDescent="0.35">
      <c r="C54" s="1" t="s">
        <v>36</v>
      </c>
      <c r="G54" s="63">
        <f>IFERROR(VLOOKUP(C50,PsyMaptic,6,FALSE),0)</f>
        <v>0</v>
      </c>
      <c r="H54" s="63">
        <f t="shared" si="20"/>
        <v>0</v>
      </c>
      <c r="I54" s="21">
        <f t="shared" si="20"/>
        <v>0</v>
      </c>
      <c r="J54" s="21">
        <f t="shared" si="20"/>
        <v>0</v>
      </c>
      <c r="K54" s="21">
        <f t="shared" si="20"/>
        <v>0</v>
      </c>
      <c r="L54" s="21">
        <f t="shared" si="20"/>
        <v>0</v>
      </c>
      <c r="M54" s="21">
        <f t="shared" si="20"/>
        <v>0</v>
      </c>
      <c r="N54" s="21">
        <f t="shared" si="20"/>
        <v>0</v>
      </c>
      <c r="O54" s="21">
        <f t="shared" si="20"/>
        <v>0</v>
      </c>
      <c r="P54" s="21">
        <f t="shared" si="19"/>
        <v>0</v>
      </c>
      <c r="Q54" s="21">
        <f t="shared" si="19"/>
        <v>0</v>
      </c>
    </row>
    <row r="55" spans="3:17" s="1" customFormat="1" ht="14.55" hidden="1" outlineLevel="1" x14ac:dyDescent="0.35">
      <c r="C55" s="15" t="str">
        <f>IF(C28="","",C28)</f>
        <v/>
      </c>
      <c r="D55" s="16"/>
      <c r="E55" s="16"/>
      <c r="F55" s="16"/>
      <c r="G55" s="17"/>
      <c r="H55" s="17"/>
      <c r="I55" s="17"/>
      <c r="J55" s="17"/>
      <c r="K55" s="17"/>
      <c r="L55" s="17"/>
      <c r="M55" s="17"/>
      <c r="N55" s="17"/>
      <c r="O55" s="17"/>
      <c r="P55" s="17"/>
      <c r="Q55" s="17"/>
    </row>
    <row r="56" spans="3:17" s="1" customFormat="1" ht="14.55" hidden="1" outlineLevel="1" x14ac:dyDescent="0.35">
      <c r="C56" s="1" t="s">
        <v>6</v>
      </c>
      <c r="G56" s="63">
        <f>IFERROR(VLOOKUP(C55,PsyMaptic,3,FALSE),0)</f>
        <v>0</v>
      </c>
      <c r="H56" s="63">
        <f>G56</f>
        <v>0</v>
      </c>
      <c r="I56" s="21">
        <f t="shared" ref="I56:Q59" si="21">H56</f>
        <v>0</v>
      </c>
      <c r="J56" s="21">
        <f t="shared" si="21"/>
        <v>0</v>
      </c>
      <c r="K56" s="21">
        <f t="shared" si="21"/>
        <v>0</v>
      </c>
      <c r="L56" s="21">
        <f t="shared" si="21"/>
        <v>0</v>
      </c>
      <c r="M56" s="21">
        <f t="shared" si="21"/>
        <v>0</v>
      </c>
      <c r="N56" s="21">
        <f t="shared" si="21"/>
        <v>0</v>
      </c>
      <c r="O56" s="21">
        <f t="shared" si="21"/>
        <v>0</v>
      </c>
      <c r="P56" s="21">
        <f t="shared" si="21"/>
        <v>0</v>
      </c>
      <c r="Q56" s="21">
        <f t="shared" si="21"/>
        <v>0</v>
      </c>
    </row>
    <row r="57" spans="3:17" s="1" customFormat="1" ht="14.55" hidden="1" outlineLevel="1" x14ac:dyDescent="0.35">
      <c r="C57" s="1" t="s">
        <v>5</v>
      </c>
      <c r="G57" s="63">
        <f>IFERROR(VLOOKUP(C55,PsyMaptic,4,FALSE),0)</f>
        <v>0</v>
      </c>
      <c r="H57" s="63">
        <f t="shared" ref="H57:O59" si="22">G57</f>
        <v>0</v>
      </c>
      <c r="I57" s="21">
        <f t="shared" si="22"/>
        <v>0</v>
      </c>
      <c r="J57" s="21">
        <f t="shared" si="22"/>
        <v>0</v>
      </c>
      <c r="K57" s="21">
        <f t="shared" si="22"/>
        <v>0</v>
      </c>
      <c r="L57" s="21">
        <f t="shared" si="22"/>
        <v>0</v>
      </c>
      <c r="M57" s="21">
        <f t="shared" si="22"/>
        <v>0</v>
      </c>
      <c r="N57" s="21">
        <f t="shared" si="22"/>
        <v>0</v>
      </c>
      <c r="O57" s="21">
        <f t="shared" si="22"/>
        <v>0</v>
      </c>
      <c r="P57" s="21">
        <f t="shared" si="21"/>
        <v>0</v>
      </c>
      <c r="Q57" s="21">
        <f t="shared" si="21"/>
        <v>0</v>
      </c>
    </row>
    <row r="58" spans="3:17" s="1" customFormat="1" ht="14.55" hidden="1" outlineLevel="1" x14ac:dyDescent="0.35">
      <c r="C58" s="1" t="s">
        <v>35</v>
      </c>
      <c r="G58" s="63">
        <f>IFERROR(VLOOKUP(C55,PsyMaptic,5,FALSE),0)</f>
        <v>0</v>
      </c>
      <c r="H58" s="63">
        <f t="shared" si="22"/>
        <v>0</v>
      </c>
      <c r="I58" s="21">
        <f t="shared" si="22"/>
        <v>0</v>
      </c>
      <c r="J58" s="21">
        <f t="shared" si="22"/>
        <v>0</v>
      </c>
      <c r="K58" s="21">
        <f t="shared" si="22"/>
        <v>0</v>
      </c>
      <c r="L58" s="21">
        <f t="shared" si="22"/>
        <v>0</v>
      </c>
      <c r="M58" s="21">
        <f t="shared" si="22"/>
        <v>0</v>
      </c>
      <c r="N58" s="21">
        <f t="shared" si="22"/>
        <v>0</v>
      </c>
      <c r="O58" s="21">
        <f t="shared" si="22"/>
        <v>0</v>
      </c>
      <c r="P58" s="21">
        <f t="shared" si="21"/>
        <v>0</v>
      </c>
      <c r="Q58" s="21">
        <f t="shared" si="21"/>
        <v>0</v>
      </c>
    </row>
    <row r="59" spans="3:17" s="1" customFormat="1" ht="14.55" hidden="1" outlineLevel="1" x14ac:dyDescent="0.35">
      <c r="C59" s="1" t="s">
        <v>36</v>
      </c>
      <c r="G59" s="63">
        <f>IFERROR(VLOOKUP(C55,PsyMaptic,6,FALSE),0)</f>
        <v>0</v>
      </c>
      <c r="H59" s="63">
        <f t="shared" si="22"/>
        <v>0</v>
      </c>
      <c r="I59" s="21">
        <f t="shared" si="22"/>
        <v>0</v>
      </c>
      <c r="J59" s="21">
        <f t="shared" si="22"/>
        <v>0</v>
      </c>
      <c r="K59" s="21">
        <f t="shared" si="22"/>
        <v>0</v>
      </c>
      <c r="L59" s="21">
        <f t="shared" si="22"/>
        <v>0</v>
      </c>
      <c r="M59" s="21">
        <f t="shared" si="22"/>
        <v>0</v>
      </c>
      <c r="N59" s="21">
        <f t="shared" si="22"/>
        <v>0</v>
      </c>
      <c r="O59" s="21">
        <f t="shared" si="22"/>
        <v>0</v>
      </c>
      <c r="P59" s="21">
        <f t="shared" si="21"/>
        <v>0</v>
      </c>
      <c r="Q59" s="21">
        <f t="shared" si="21"/>
        <v>0</v>
      </c>
    </row>
    <row r="60" spans="3:17" s="1" customFormat="1" ht="14.55" hidden="1" outlineLevel="1" x14ac:dyDescent="0.35">
      <c r="C60" s="15" t="str">
        <f>IF(C33="","",C33)</f>
        <v/>
      </c>
      <c r="D60" s="16"/>
      <c r="E60" s="16"/>
      <c r="F60" s="16"/>
      <c r="G60" s="17"/>
      <c r="H60" s="17"/>
      <c r="I60" s="17"/>
      <c r="J60" s="17"/>
      <c r="K60" s="17"/>
      <c r="L60" s="17"/>
      <c r="M60" s="17"/>
      <c r="N60" s="17"/>
      <c r="O60" s="17"/>
      <c r="P60" s="17"/>
      <c r="Q60" s="17"/>
    </row>
    <row r="61" spans="3:17" s="1" customFormat="1" ht="14.55" hidden="1" outlineLevel="1" x14ac:dyDescent="0.35">
      <c r="C61" s="1" t="s">
        <v>6</v>
      </c>
      <c r="G61" s="63">
        <f>IFERROR(VLOOKUP(C60,PsyMaptic,3,FALSE),0)</f>
        <v>0</v>
      </c>
      <c r="H61" s="63">
        <f>G61</f>
        <v>0</v>
      </c>
      <c r="I61" s="21">
        <f t="shared" ref="I61:Q64" si="23">H61</f>
        <v>0</v>
      </c>
      <c r="J61" s="21">
        <f t="shared" si="23"/>
        <v>0</v>
      </c>
      <c r="K61" s="21">
        <f t="shared" si="23"/>
        <v>0</v>
      </c>
      <c r="L61" s="21">
        <f t="shared" si="23"/>
        <v>0</v>
      </c>
      <c r="M61" s="21">
        <f t="shared" si="23"/>
        <v>0</v>
      </c>
      <c r="N61" s="21">
        <f t="shared" si="23"/>
        <v>0</v>
      </c>
      <c r="O61" s="21">
        <f t="shared" si="23"/>
        <v>0</v>
      </c>
      <c r="P61" s="21">
        <f t="shared" si="23"/>
        <v>0</v>
      </c>
      <c r="Q61" s="21">
        <f t="shared" si="23"/>
        <v>0</v>
      </c>
    </row>
    <row r="62" spans="3:17" s="1" customFormat="1" ht="14.55" hidden="1" outlineLevel="1" x14ac:dyDescent="0.35">
      <c r="C62" s="1" t="s">
        <v>5</v>
      </c>
      <c r="G62" s="63">
        <f>IFERROR(VLOOKUP(C60,PsyMaptic,4,FALSE),0)</f>
        <v>0</v>
      </c>
      <c r="H62" s="63">
        <f t="shared" ref="H62:O64" si="24">G62</f>
        <v>0</v>
      </c>
      <c r="I62" s="21">
        <f t="shared" si="24"/>
        <v>0</v>
      </c>
      <c r="J62" s="21">
        <f t="shared" si="24"/>
        <v>0</v>
      </c>
      <c r="K62" s="21">
        <f t="shared" si="24"/>
        <v>0</v>
      </c>
      <c r="L62" s="21">
        <f t="shared" si="24"/>
        <v>0</v>
      </c>
      <c r="M62" s="21">
        <f t="shared" si="24"/>
        <v>0</v>
      </c>
      <c r="N62" s="21">
        <f t="shared" si="24"/>
        <v>0</v>
      </c>
      <c r="O62" s="21">
        <f t="shared" si="24"/>
        <v>0</v>
      </c>
      <c r="P62" s="21">
        <f t="shared" si="23"/>
        <v>0</v>
      </c>
      <c r="Q62" s="21">
        <f t="shared" si="23"/>
        <v>0</v>
      </c>
    </row>
    <row r="63" spans="3:17" s="1" customFormat="1" ht="14.55" hidden="1" outlineLevel="1" x14ac:dyDescent="0.35">
      <c r="C63" s="1" t="s">
        <v>35</v>
      </c>
      <c r="G63" s="63">
        <f>IFERROR(VLOOKUP(C60,PsyMaptic,5,FALSE),0)</f>
        <v>0</v>
      </c>
      <c r="H63" s="63">
        <f t="shared" si="24"/>
        <v>0</v>
      </c>
      <c r="I63" s="21">
        <f t="shared" si="24"/>
        <v>0</v>
      </c>
      <c r="J63" s="21">
        <f t="shared" si="24"/>
        <v>0</v>
      </c>
      <c r="K63" s="21">
        <f t="shared" si="24"/>
        <v>0</v>
      </c>
      <c r="L63" s="21">
        <f t="shared" si="24"/>
        <v>0</v>
      </c>
      <c r="M63" s="21">
        <f t="shared" si="24"/>
        <v>0</v>
      </c>
      <c r="N63" s="21">
        <f t="shared" si="24"/>
        <v>0</v>
      </c>
      <c r="O63" s="21">
        <f t="shared" si="24"/>
        <v>0</v>
      </c>
      <c r="P63" s="21">
        <f t="shared" si="23"/>
        <v>0</v>
      </c>
      <c r="Q63" s="21">
        <f t="shared" si="23"/>
        <v>0</v>
      </c>
    </row>
    <row r="64" spans="3:17" s="1" customFormat="1" ht="14.55" hidden="1" outlineLevel="1" x14ac:dyDescent="0.35">
      <c r="C64" s="1" t="s">
        <v>36</v>
      </c>
      <c r="G64" s="63">
        <f>IFERROR(VLOOKUP(C60,PsyMaptic,6,FALSE),0)</f>
        <v>0</v>
      </c>
      <c r="H64" s="63">
        <f t="shared" si="24"/>
        <v>0</v>
      </c>
      <c r="I64" s="21">
        <f t="shared" si="24"/>
        <v>0</v>
      </c>
      <c r="J64" s="21">
        <f t="shared" si="24"/>
        <v>0</v>
      </c>
      <c r="K64" s="21">
        <f t="shared" si="24"/>
        <v>0</v>
      </c>
      <c r="L64" s="21">
        <f t="shared" si="24"/>
        <v>0</v>
      </c>
      <c r="M64" s="21">
        <f t="shared" si="24"/>
        <v>0</v>
      </c>
      <c r="N64" s="21">
        <f t="shared" si="24"/>
        <v>0</v>
      </c>
      <c r="O64" s="21">
        <f t="shared" si="24"/>
        <v>0</v>
      </c>
      <c r="P64" s="21">
        <f t="shared" si="23"/>
        <v>0</v>
      </c>
      <c r="Q64" s="21">
        <f t="shared" si="23"/>
        <v>0</v>
      </c>
    </row>
    <row r="65" spans="3:17" s="1" customFormat="1" ht="14.55" collapsed="1" x14ac:dyDescent="0.35">
      <c r="G65" s="9"/>
      <c r="H65" s="9"/>
      <c r="I65" s="9"/>
      <c r="J65" s="9"/>
      <c r="K65" s="9"/>
      <c r="L65" s="9"/>
      <c r="M65" s="9"/>
      <c r="N65" s="9"/>
      <c r="O65" s="9"/>
      <c r="P65" s="9"/>
      <c r="Q65" s="9"/>
    </row>
    <row r="66" spans="3:17" ht="14.55" x14ac:dyDescent="0.35">
      <c r="C66" s="5" t="s">
        <v>266</v>
      </c>
      <c r="D66" s="5"/>
      <c r="E66" s="5" t="s">
        <v>23</v>
      </c>
      <c r="F66" s="5"/>
      <c r="G66" s="11">
        <f>G67+G72+G77+G82+G87</f>
        <v>65.792591394718755</v>
      </c>
      <c r="H66" s="11">
        <f t="shared" ref="H66:Q66" si="25">H67+H72+H77+H82+H87</f>
        <v>66.333979707756043</v>
      </c>
      <c r="I66" s="11">
        <f t="shared" si="25"/>
        <v>66.814410396008938</v>
      </c>
      <c r="J66" s="11">
        <f t="shared" si="25"/>
        <v>67.568899618096609</v>
      </c>
      <c r="K66" s="11">
        <f t="shared" si="25"/>
        <v>68.492250037319025</v>
      </c>
      <c r="L66" s="11">
        <f t="shared" si="25"/>
        <v>69.344950376436472</v>
      </c>
      <c r="M66" s="11">
        <f t="shared" si="25"/>
        <v>69.812155940843908</v>
      </c>
      <c r="N66" s="11">
        <f t="shared" si="25"/>
        <v>70.320577369642706</v>
      </c>
      <c r="O66" s="11">
        <f t="shared" si="25"/>
        <v>70.825486657625277</v>
      </c>
      <c r="P66" s="11">
        <f t="shared" si="25"/>
        <v>71.233954619319547</v>
      </c>
      <c r="Q66" s="11">
        <f t="shared" si="25"/>
        <v>71.668387876225793</v>
      </c>
    </row>
    <row r="67" spans="3:17" s="1" customFormat="1" ht="14.55" hidden="1" outlineLevel="1" x14ac:dyDescent="0.35">
      <c r="C67" s="15" t="str">
        <f>IF(C13="","",C13)</f>
        <v>Southwark</v>
      </c>
      <c r="D67" s="16"/>
      <c r="E67" s="16"/>
      <c r="F67" s="16"/>
      <c r="G67" s="17">
        <f>SUM(G68:G71)</f>
        <v>65.792591394718755</v>
      </c>
      <c r="H67" s="17">
        <f t="shared" ref="H67:Q67" si="26">SUM(H68:H71)</f>
        <v>66.333979707756043</v>
      </c>
      <c r="I67" s="17">
        <f t="shared" si="26"/>
        <v>66.814410396008938</v>
      </c>
      <c r="J67" s="17">
        <f t="shared" si="26"/>
        <v>67.568899618096609</v>
      </c>
      <c r="K67" s="17">
        <f t="shared" si="26"/>
        <v>68.492250037319025</v>
      </c>
      <c r="L67" s="17">
        <f t="shared" si="26"/>
        <v>69.344950376436472</v>
      </c>
      <c r="M67" s="17">
        <f t="shared" si="26"/>
        <v>69.812155940843908</v>
      </c>
      <c r="N67" s="17">
        <f t="shared" si="26"/>
        <v>70.320577369642706</v>
      </c>
      <c r="O67" s="17">
        <f t="shared" si="26"/>
        <v>70.825486657625277</v>
      </c>
      <c r="P67" s="17">
        <f t="shared" si="26"/>
        <v>71.233954619319547</v>
      </c>
      <c r="Q67" s="17">
        <f t="shared" si="26"/>
        <v>71.668387876225793</v>
      </c>
    </row>
    <row r="68" spans="3:17" s="1" customFormat="1" ht="14.55" hidden="1" outlineLevel="1" x14ac:dyDescent="0.35">
      <c r="C68" s="1" t="s">
        <v>6</v>
      </c>
      <c r="G68" s="9">
        <f>G14*G41/100000</f>
        <v>31.730614453222596</v>
      </c>
      <c r="H68" s="9">
        <f t="shared" ref="H68:Q68" si="27">H14*H41/100000</f>
        <v>31.922440378575565</v>
      </c>
      <c r="I68" s="9">
        <f t="shared" si="27"/>
        <v>32.06718405919019</v>
      </c>
      <c r="J68" s="9">
        <f t="shared" si="27"/>
        <v>32.386277520711133</v>
      </c>
      <c r="K68" s="9">
        <f t="shared" si="27"/>
        <v>32.786135632595112</v>
      </c>
      <c r="L68" s="9">
        <f t="shared" si="27"/>
        <v>33.147219309438384</v>
      </c>
      <c r="M68" s="9">
        <f t="shared" si="27"/>
        <v>33.285679038374795</v>
      </c>
      <c r="N68" s="9">
        <f t="shared" si="27"/>
        <v>33.46310089411265</v>
      </c>
      <c r="O68" s="9">
        <f t="shared" si="27"/>
        <v>33.683202197704887</v>
      </c>
      <c r="P68" s="9">
        <f t="shared" si="27"/>
        <v>33.801443654175664</v>
      </c>
      <c r="Q68" s="9">
        <f t="shared" si="27"/>
        <v>33.919858524103418</v>
      </c>
    </row>
    <row r="69" spans="3:17" s="1" customFormat="1" ht="14.55" hidden="1" outlineLevel="1" x14ac:dyDescent="0.35">
      <c r="C69" s="1" t="s">
        <v>5</v>
      </c>
      <c r="G69" s="9">
        <f t="shared" ref="G69:Q71" si="28">G15*G42/100000</f>
        <v>18.337527733201341</v>
      </c>
      <c r="H69" s="9">
        <f t="shared" si="28"/>
        <v>18.338829405114112</v>
      </c>
      <c r="I69" s="9">
        <f t="shared" si="28"/>
        <v>18.327603788738006</v>
      </c>
      <c r="J69" s="9">
        <f t="shared" si="28"/>
        <v>18.402078550984182</v>
      </c>
      <c r="K69" s="9">
        <f t="shared" si="28"/>
        <v>18.53489433868268</v>
      </c>
      <c r="L69" s="9">
        <f t="shared" si="28"/>
        <v>18.64959671173661</v>
      </c>
      <c r="M69" s="9">
        <f t="shared" si="28"/>
        <v>18.656602708211839</v>
      </c>
      <c r="N69" s="9">
        <f t="shared" si="28"/>
        <v>18.684230852713892</v>
      </c>
      <c r="O69" s="9">
        <f t="shared" si="28"/>
        <v>18.696210915792168</v>
      </c>
      <c r="P69" s="9">
        <f t="shared" si="28"/>
        <v>18.704006580740746</v>
      </c>
      <c r="Q69" s="9">
        <f t="shared" si="28"/>
        <v>18.741001650149702</v>
      </c>
    </row>
    <row r="70" spans="3:17" s="1" customFormat="1" ht="14.55" hidden="1" outlineLevel="1" x14ac:dyDescent="0.35">
      <c r="C70" s="1" t="s">
        <v>35</v>
      </c>
      <c r="G70" s="9">
        <f t="shared" si="28"/>
        <v>15.724449208294821</v>
      </c>
      <c r="H70" s="9">
        <f t="shared" si="28"/>
        <v>16.07270992406637</v>
      </c>
      <c r="I70" s="9">
        <f t="shared" si="28"/>
        <v>16.419622548080742</v>
      </c>
      <c r="J70" s="9">
        <f t="shared" si="28"/>
        <v>16.780543546401287</v>
      </c>
      <c r="K70" s="9">
        <f t="shared" si="28"/>
        <v>17.171220066041222</v>
      </c>
      <c r="L70" s="9">
        <f t="shared" si="28"/>
        <v>17.548134355261485</v>
      </c>
      <c r="M70" s="9">
        <f t="shared" si="28"/>
        <v>17.869874194257275</v>
      </c>
      <c r="N70" s="9">
        <f t="shared" si="28"/>
        <v>18.173245622816168</v>
      </c>
      <c r="O70" s="9">
        <f t="shared" si="28"/>
        <v>18.446073544128222</v>
      </c>
      <c r="P70" s="9">
        <f t="shared" si="28"/>
        <v>18.728504384403131</v>
      </c>
      <c r="Q70" s="9">
        <f t="shared" si="28"/>
        <v>19.00752770197268</v>
      </c>
    </row>
    <row r="71" spans="3:17" s="1" customFormat="1" ht="14.55" hidden="1" outlineLevel="1" x14ac:dyDescent="0.35">
      <c r="C71" s="1" t="s">
        <v>36</v>
      </c>
      <c r="G71" s="9">
        <f t="shared" si="28"/>
        <v>0</v>
      </c>
      <c r="H71" s="9">
        <f t="shared" si="28"/>
        <v>0</v>
      </c>
      <c r="I71" s="9">
        <f t="shared" si="28"/>
        <v>0</v>
      </c>
      <c r="J71" s="9">
        <f t="shared" si="28"/>
        <v>0</v>
      </c>
      <c r="K71" s="9">
        <f t="shared" si="28"/>
        <v>0</v>
      </c>
      <c r="L71" s="9">
        <f t="shared" si="28"/>
        <v>0</v>
      </c>
      <c r="M71" s="9">
        <f t="shared" si="28"/>
        <v>0</v>
      </c>
      <c r="N71" s="9">
        <f t="shared" si="28"/>
        <v>0</v>
      </c>
      <c r="O71" s="9">
        <f t="shared" si="28"/>
        <v>0</v>
      </c>
      <c r="P71" s="9">
        <f t="shared" si="28"/>
        <v>0</v>
      </c>
      <c r="Q71" s="9">
        <f t="shared" si="28"/>
        <v>0</v>
      </c>
    </row>
    <row r="72" spans="3:17" s="1" customFormat="1" ht="14.55" hidden="1" outlineLevel="1" x14ac:dyDescent="0.35">
      <c r="C72" s="15" t="str">
        <f>IF(C18="","",C18)</f>
        <v/>
      </c>
      <c r="D72" s="16"/>
      <c r="E72" s="16"/>
      <c r="F72" s="16"/>
      <c r="G72" s="17">
        <f>SUM(G73:G76)</f>
        <v>0</v>
      </c>
      <c r="H72" s="17">
        <f t="shared" ref="H72:Q72" si="29">SUM(H73:H76)</f>
        <v>0</v>
      </c>
      <c r="I72" s="17">
        <f t="shared" si="29"/>
        <v>0</v>
      </c>
      <c r="J72" s="17">
        <f t="shared" si="29"/>
        <v>0</v>
      </c>
      <c r="K72" s="17">
        <f t="shared" si="29"/>
        <v>0</v>
      </c>
      <c r="L72" s="17">
        <f t="shared" si="29"/>
        <v>0</v>
      </c>
      <c r="M72" s="17">
        <f t="shared" si="29"/>
        <v>0</v>
      </c>
      <c r="N72" s="17">
        <f t="shared" si="29"/>
        <v>0</v>
      </c>
      <c r="O72" s="17">
        <f t="shared" si="29"/>
        <v>0</v>
      </c>
      <c r="P72" s="17">
        <f t="shared" si="29"/>
        <v>0</v>
      </c>
      <c r="Q72" s="17">
        <f t="shared" si="29"/>
        <v>0</v>
      </c>
    </row>
    <row r="73" spans="3:17" s="1" customFormat="1" ht="14.55" hidden="1" outlineLevel="1" x14ac:dyDescent="0.35">
      <c r="C73" s="1" t="s">
        <v>6</v>
      </c>
      <c r="G73" s="9">
        <f>G19*G46/100000</f>
        <v>0</v>
      </c>
      <c r="H73" s="9">
        <f t="shared" ref="H73:Q73" si="30">H19*H46/100000</f>
        <v>0</v>
      </c>
      <c r="I73" s="9">
        <f t="shared" si="30"/>
        <v>0</v>
      </c>
      <c r="J73" s="9">
        <f t="shared" si="30"/>
        <v>0</v>
      </c>
      <c r="K73" s="9">
        <f t="shared" si="30"/>
        <v>0</v>
      </c>
      <c r="L73" s="9">
        <f t="shared" si="30"/>
        <v>0</v>
      </c>
      <c r="M73" s="9">
        <f t="shared" si="30"/>
        <v>0</v>
      </c>
      <c r="N73" s="9">
        <f t="shared" si="30"/>
        <v>0</v>
      </c>
      <c r="O73" s="9">
        <f t="shared" si="30"/>
        <v>0</v>
      </c>
      <c r="P73" s="9">
        <f t="shared" si="30"/>
        <v>0</v>
      </c>
      <c r="Q73" s="9">
        <f t="shared" si="30"/>
        <v>0</v>
      </c>
    </row>
    <row r="74" spans="3:17" s="1" customFormat="1" ht="14.55" hidden="1" outlineLevel="1" x14ac:dyDescent="0.35">
      <c r="C74" s="1" t="s">
        <v>5</v>
      </c>
      <c r="G74" s="9">
        <f t="shared" ref="G74:Q76" si="31">G20*G47/100000</f>
        <v>0</v>
      </c>
      <c r="H74" s="9">
        <f t="shared" si="31"/>
        <v>0</v>
      </c>
      <c r="I74" s="9">
        <f t="shared" si="31"/>
        <v>0</v>
      </c>
      <c r="J74" s="9">
        <f t="shared" si="31"/>
        <v>0</v>
      </c>
      <c r="K74" s="9">
        <f t="shared" si="31"/>
        <v>0</v>
      </c>
      <c r="L74" s="9">
        <f t="shared" si="31"/>
        <v>0</v>
      </c>
      <c r="M74" s="9">
        <f t="shared" si="31"/>
        <v>0</v>
      </c>
      <c r="N74" s="9">
        <f t="shared" si="31"/>
        <v>0</v>
      </c>
      <c r="O74" s="9">
        <f t="shared" si="31"/>
        <v>0</v>
      </c>
      <c r="P74" s="9">
        <f t="shared" si="31"/>
        <v>0</v>
      </c>
      <c r="Q74" s="9">
        <f t="shared" si="31"/>
        <v>0</v>
      </c>
    </row>
    <row r="75" spans="3:17" s="1" customFormat="1" ht="14.55" hidden="1" outlineLevel="1" x14ac:dyDescent="0.35">
      <c r="C75" s="1" t="s">
        <v>35</v>
      </c>
      <c r="G75" s="9">
        <f t="shared" si="31"/>
        <v>0</v>
      </c>
      <c r="H75" s="9">
        <f t="shared" si="31"/>
        <v>0</v>
      </c>
      <c r="I75" s="9">
        <f t="shared" si="31"/>
        <v>0</v>
      </c>
      <c r="J75" s="9">
        <f t="shared" si="31"/>
        <v>0</v>
      </c>
      <c r="K75" s="9">
        <f t="shared" si="31"/>
        <v>0</v>
      </c>
      <c r="L75" s="9">
        <f t="shared" si="31"/>
        <v>0</v>
      </c>
      <c r="M75" s="9">
        <f t="shared" si="31"/>
        <v>0</v>
      </c>
      <c r="N75" s="9">
        <f t="shared" si="31"/>
        <v>0</v>
      </c>
      <c r="O75" s="9">
        <f t="shared" si="31"/>
        <v>0</v>
      </c>
      <c r="P75" s="9">
        <f t="shared" si="31"/>
        <v>0</v>
      </c>
      <c r="Q75" s="9">
        <f t="shared" si="31"/>
        <v>0</v>
      </c>
    </row>
    <row r="76" spans="3:17" s="1" customFormat="1" ht="14.55" hidden="1" outlineLevel="1" x14ac:dyDescent="0.35">
      <c r="C76" s="1" t="s">
        <v>36</v>
      </c>
      <c r="G76" s="9">
        <f t="shared" si="31"/>
        <v>0</v>
      </c>
      <c r="H76" s="9">
        <f t="shared" si="31"/>
        <v>0</v>
      </c>
      <c r="I76" s="9">
        <f t="shared" si="31"/>
        <v>0</v>
      </c>
      <c r="J76" s="9">
        <f t="shared" si="31"/>
        <v>0</v>
      </c>
      <c r="K76" s="9">
        <f t="shared" si="31"/>
        <v>0</v>
      </c>
      <c r="L76" s="9">
        <f t="shared" si="31"/>
        <v>0</v>
      </c>
      <c r="M76" s="9">
        <f t="shared" si="31"/>
        <v>0</v>
      </c>
      <c r="N76" s="9">
        <f t="shared" si="31"/>
        <v>0</v>
      </c>
      <c r="O76" s="9">
        <f t="shared" si="31"/>
        <v>0</v>
      </c>
      <c r="P76" s="9">
        <f t="shared" si="31"/>
        <v>0</v>
      </c>
      <c r="Q76" s="9">
        <f t="shared" si="31"/>
        <v>0</v>
      </c>
    </row>
    <row r="77" spans="3:17" s="1" customFormat="1" ht="14.55" hidden="1" outlineLevel="1" x14ac:dyDescent="0.35">
      <c r="C77" s="15" t="str">
        <f>IF(C23="","",C23)</f>
        <v/>
      </c>
      <c r="D77" s="16"/>
      <c r="E77" s="16"/>
      <c r="F77" s="16"/>
      <c r="G77" s="17">
        <f>SUM(G78:G81)</f>
        <v>0</v>
      </c>
      <c r="H77" s="17">
        <f t="shared" ref="H77:Q77" si="32">SUM(H78:H81)</f>
        <v>0</v>
      </c>
      <c r="I77" s="17">
        <f t="shared" si="32"/>
        <v>0</v>
      </c>
      <c r="J77" s="17">
        <f t="shared" si="32"/>
        <v>0</v>
      </c>
      <c r="K77" s="17">
        <f t="shared" si="32"/>
        <v>0</v>
      </c>
      <c r="L77" s="17">
        <f t="shared" si="32"/>
        <v>0</v>
      </c>
      <c r="M77" s="17">
        <f t="shared" si="32"/>
        <v>0</v>
      </c>
      <c r="N77" s="17">
        <f t="shared" si="32"/>
        <v>0</v>
      </c>
      <c r="O77" s="17">
        <f t="shared" si="32"/>
        <v>0</v>
      </c>
      <c r="P77" s="17">
        <f t="shared" si="32"/>
        <v>0</v>
      </c>
      <c r="Q77" s="17">
        <f t="shared" si="32"/>
        <v>0</v>
      </c>
    </row>
    <row r="78" spans="3:17" s="1" customFormat="1" ht="14.55" hidden="1" outlineLevel="1" x14ac:dyDescent="0.35">
      <c r="C78" s="1" t="s">
        <v>6</v>
      </c>
      <c r="G78" s="9">
        <f>G24*G51/100000</f>
        <v>0</v>
      </c>
      <c r="H78" s="9">
        <f t="shared" ref="H78:Q78" si="33">H24*H51/100000</f>
        <v>0</v>
      </c>
      <c r="I78" s="9">
        <f t="shared" si="33"/>
        <v>0</v>
      </c>
      <c r="J78" s="9">
        <f t="shared" si="33"/>
        <v>0</v>
      </c>
      <c r="K78" s="9">
        <f t="shared" si="33"/>
        <v>0</v>
      </c>
      <c r="L78" s="9">
        <f t="shared" si="33"/>
        <v>0</v>
      </c>
      <c r="M78" s="9">
        <f t="shared" si="33"/>
        <v>0</v>
      </c>
      <c r="N78" s="9">
        <f t="shared" si="33"/>
        <v>0</v>
      </c>
      <c r="O78" s="9">
        <f t="shared" si="33"/>
        <v>0</v>
      </c>
      <c r="P78" s="9">
        <f t="shared" si="33"/>
        <v>0</v>
      </c>
      <c r="Q78" s="9">
        <f t="shared" si="33"/>
        <v>0</v>
      </c>
    </row>
    <row r="79" spans="3:17" s="1" customFormat="1" ht="14.55" hidden="1" outlineLevel="1" x14ac:dyDescent="0.35">
      <c r="C79" s="1" t="s">
        <v>5</v>
      </c>
      <c r="G79" s="9">
        <f t="shared" ref="G79:Q81" si="34">G25*G52/100000</f>
        <v>0</v>
      </c>
      <c r="H79" s="9">
        <f t="shared" si="34"/>
        <v>0</v>
      </c>
      <c r="I79" s="9">
        <f t="shared" si="34"/>
        <v>0</v>
      </c>
      <c r="J79" s="9">
        <f t="shared" si="34"/>
        <v>0</v>
      </c>
      <c r="K79" s="9">
        <f t="shared" si="34"/>
        <v>0</v>
      </c>
      <c r="L79" s="9">
        <f t="shared" si="34"/>
        <v>0</v>
      </c>
      <c r="M79" s="9">
        <f t="shared" si="34"/>
        <v>0</v>
      </c>
      <c r="N79" s="9">
        <f t="shared" si="34"/>
        <v>0</v>
      </c>
      <c r="O79" s="9">
        <f t="shared" si="34"/>
        <v>0</v>
      </c>
      <c r="P79" s="9">
        <f t="shared" si="34"/>
        <v>0</v>
      </c>
      <c r="Q79" s="9">
        <f t="shared" si="34"/>
        <v>0</v>
      </c>
    </row>
    <row r="80" spans="3:17" s="1" customFormat="1" ht="14.55" hidden="1" outlineLevel="1" x14ac:dyDescent="0.35">
      <c r="C80" s="1" t="s">
        <v>35</v>
      </c>
      <c r="G80" s="9">
        <f t="shared" si="34"/>
        <v>0</v>
      </c>
      <c r="H80" s="9">
        <f t="shared" si="34"/>
        <v>0</v>
      </c>
      <c r="I80" s="9">
        <f t="shared" si="34"/>
        <v>0</v>
      </c>
      <c r="J80" s="9">
        <f t="shared" si="34"/>
        <v>0</v>
      </c>
      <c r="K80" s="9">
        <f t="shared" si="34"/>
        <v>0</v>
      </c>
      <c r="L80" s="9">
        <f t="shared" si="34"/>
        <v>0</v>
      </c>
      <c r="M80" s="9">
        <f t="shared" si="34"/>
        <v>0</v>
      </c>
      <c r="N80" s="9">
        <f t="shared" si="34"/>
        <v>0</v>
      </c>
      <c r="O80" s="9">
        <f t="shared" si="34"/>
        <v>0</v>
      </c>
      <c r="P80" s="9">
        <f t="shared" si="34"/>
        <v>0</v>
      </c>
      <c r="Q80" s="9">
        <f t="shared" si="34"/>
        <v>0</v>
      </c>
    </row>
    <row r="81" spans="3:17" s="1" customFormat="1" ht="14.55" hidden="1" outlineLevel="1" x14ac:dyDescent="0.35">
      <c r="C81" s="1" t="s">
        <v>36</v>
      </c>
      <c r="G81" s="9">
        <f t="shared" si="34"/>
        <v>0</v>
      </c>
      <c r="H81" s="9">
        <f t="shared" si="34"/>
        <v>0</v>
      </c>
      <c r="I81" s="9">
        <f t="shared" si="34"/>
        <v>0</v>
      </c>
      <c r="J81" s="9">
        <f t="shared" si="34"/>
        <v>0</v>
      </c>
      <c r="K81" s="9">
        <f t="shared" si="34"/>
        <v>0</v>
      </c>
      <c r="L81" s="9">
        <f t="shared" si="34"/>
        <v>0</v>
      </c>
      <c r="M81" s="9">
        <f t="shared" si="34"/>
        <v>0</v>
      </c>
      <c r="N81" s="9">
        <f t="shared" si="34"/>
        <v>0</v>
      </c>
      <c r="O81" s="9">
        <f t="shared" si="34"/>
        <v>0</v>
      </c>
      <c r="P81" s="9">
        <f t="shared" si="34"/>
        <v>0</v>
      </c>
      <c r="Q81" s="9">
        <f t="shared" si="34"/>
        <v>0</v>
      </c>
    </row>
    <row r="82" spans="3:17" s="1" customFormat="1" ht="14.55" hidden="1" outlineLevel="1" x14ac:dyDescent="0.35">
      <c r="C82" s="15" t="str">
        <f>IF(C28="","",C28)</f>
        <v/>
      </c>
      <c r="D82" s="16"/>
      <c r="E82" s="16"/>
      <c r="F82" s="16"/>
      <c r="G82" s="17">
        <f>SUM(G83:G86)</f>
        <v>0</v>
      </c>
      <c r="H82" s="17">
        <f t="shared" ref="H82:Q82" si="35">SUM(H83:H86)</f>
        <v>0</v>
      </c>
      <c r="I82" s="17">
        <f t="shared" si="35"/>
        <v>0</v>
      </c>
      <c r="J82" s="17">
        <f t="shared" si="35"/>
        <v>0</v>
      </c>
      <c r="K82" s="17">
        <f t="shared" si="35"/>
        <v>0</v>
      </c>
      <c r="L82" s="17">
        <f t="shared" si="35"/>
        <v>0</v>
      </c>
      <c r="M82" s="17">
        <f t="shared" si="35"/>
        <v>0</v>
      </c>
      <c r="N82" s="17">
        <f t="shared" si="35"/>
        <v>0</v>
      </c>
      <c r="O82" s="17">
        <f t="shared" si="35"/>
        <v>0</v>
      </c>
      <c r="P82" s="17">
        <f t="shared" si="35"/>
        <v>0</v>
      </c>
      <c r="Q82" s="17">
        <f t="shared" si="35"/>
        <v>0</v>
      </c>
    </row>
    <row r="83" spans="3:17" s="1" customFormat="1" ht="14.55" hidden="1" outlineLevel="1" x14ac:dyDescent="0.35">
      <c r="C83" s="1" t="s">
        <v>6</v>
      </c>
      <c r="G83" s="9">
        <f>G29*G56/100000</f>
        <v>0</v>
      </c>
      <c r="H83" s="9">
        <f t="shared" ref="H83:Q83" si="36">H29*H56/100000</f>
        <v>0</v>
      </c>
      <c r="I83" s="9">
        <f t="shared" si="36"/>
        <v>0</v>
      </c>
      <c r="J83" s="9">
        <f t="shared" si="36"/>
        <v>0</v>
      </c>
      <c r="K83" s="9">
        <f t="shared" si="36"/>
        <v>0</v>
      </c>
      <c r="L83" s="9">
        <f t="shared" si="36"/>
        <v>0</v>
      </c>
      <c r="M83" s="9">
        <f t="shared" si="36"/>
        <v>0</v>
      </c>
      <c r="N83" s="9">
        <f t="shared" si="36"/>
        <v>0</v>
      </c>
      <c r="O83" s="9">
        <f t="shared" si="36"/>
        <v>0</v>
      </c>
      <c r="P83" s="9">
        <f t="shared" si="36"/>
        <v>0</v>
      </c>
      <c r="Q83" s="9">
        <f t="shared" si="36"/>
        <v>0</v>
      </c>
    </row>
    <row r="84" spans="3:17" s="1" customFormat="1" ht="14.55" hidden="1" outlineLevel="1" x14ac:dyDescent="0.35">
      <c r="C84" s="1" t="s">
        <v>5</v>
      </c>
      <c r="G84" s="9">
        <f t="shared" ref="G84:Q86" si="37">G30*G57/100000</f>
        <v>0</v>
      </c>
      <c r="H84" s="9">
        <f t="shared" si="37"/>
        <v>0</v>
      </c>
      <c r="I84" s="9">
        <f t="shared" si="37"/>
        <v>0</v>
      </c>
      <c r="J84" s="9">
        <f t="shared" si="37"/>
        <v>0</v>
      </c>
      <c r="K84" s="9">
        <f t="shared" si="37"/>
        <v>0</v>
      </c>
      <c r="L84" s="9">
        <f t="shared" si="37"/>
        <v>0</v>
      </c>
      <c r="M84" s="9">
        <f t="shared" si="37"/>
        <v>0</v>
      </c>
      <c r="N84" s="9">
        <f t="shared" si="37"/>
        <v>0</v>
      </c>
      <c r="O84" s="9">
        <f t="shared" si="37"/>
        <v>0</v>
      </c>
      <c r="P84" s="9">
        <f t="shared" si="37"/>
        <v>0</v>
      </c>
      <c r="Q84" s="9">
        <f t="shared" si="37"/>
        <v>0</v>
      </c>
    </row>
    <row r="85" spans="3:17" s="1" customFormat="1" ht="14.55" hidden="1" outlineLevel="1" x14ac:dyDescent="0.35">
      <c r="C85" s="1" t="s">
        <v>35</v>
      </c>
      <c r="G85" s="9">
        <f t="shared" si="37"/>
        <v>0</v>
      </c>
      <c r="H85" s="9">
        <f t="shared" si="37"/>
        <v>0</v>
      </c>
      <c r="I85" s="9">
        <f t="shared" si="37"/>
        <v>0</v>
      </c>
      <c r="J85" s="9">
        <f t="shared" si="37"/>
        <v>0</v>
      </c>
      <c r="K85" s="9">
        <f t="shared" si="37"/>
        <v>0</v>
      </c>
      <c r="L85" s="9">
        <f t="shared" si="37"/>
        <v>0</v>
      </c>
      <c r="M85" s="9">
        <f t="shared" si="37"/>
        <v>0</v>
      </c>
      <c r="N85" s="9">
        <f t="shared" si="37"/>
        <v>0</v>
      </c>
      <c r="O85" s="9">
        <f t="shared" si="37"/>
        <v>0</v>
      </c>
      <c r="P85" s="9">
        <f t="shared" si="37"/>
        <v>0</v>
      </c>
      <c r="Q85" s="9">
        <f t="shared" si="37"/>
        <v>0</v>
      </c>
    </row>
    <row r="86" spans="3:17" s="1" customFormat="1" ht="14.55" hidden="1" outlineLevel="1" x14ac:dyDescent="0.35">
      <c r="C86" s="1" t="s">
        <v>36</v>
      </c>
      <c r="G86" s="9">
        <f t="shared" si="37"/>
        <v>0</v>
      </c>
      <c r="H86" s="9">
        <f t="shared" si="37"/>
        <v>0</v>
      </c>
      <c r="I86" s="9">
        <f t="shared" si="37"/>
        <v>0</v>
      </c>
      <c r="J86" s="9">
        <f t="shared" si="37"/>
        <v>0</v>
      </c>
      <c r="K86" s="9">
        <f t="shared" si="37"/>
        <v>0</v>
      </c>
      <c r="L86" s="9">
        <f t="shared" si="37"/>
        <v>0</v>
      </c>
      <c r="M86" s="9">
        <f t="shared" si="37"/>
        <v>0</v>
      </c>
      <c r="N86" s="9">
        <f t="shared" si="37"/>
        <v>0</v>
      </c>
      <c r="O86" s="9">
        <f t="shared" si="37"/>
        <v>0</v>
      </c>
      <c r="P86" s="9">
        <f t="shared" si="37"/>
        <v>0</v>
      </c>
      <c r="Q86" s="9">
        <f t="shared" si="37"/>
        <v>0</v>
      </c>
    </row>
    <row r="87" spans="3:17" s="1" customFormat="1" ht="14.55" hidden="1" outlineLevel="1" x14ac:dyDescent="0.35">
      <c r="C87" s="15" t="str">
        <f>IF(C33="","",C33)</f>
        <v/>
      </c>
      <c r="D87" s="16"/>
      <c r="E87" s="16"/>
      <c r="F87" s="16"/>
      <c r="G87" s="17">
        <f>SUM(G88:G91)</f>
        <v>0</v>
      </c>
      <c r="H87" s="17">
        <f t="shared" ref="H87:Q87" si="38">SUM(H88:H91)</f>
        <v>0</v>
      </c>
      <c r="I87" s="17">
        <f t="shared" si="38"/>
        <v>0</v>
      </c>
      <c r="J87" s="17">
        <f t="shared" si="38"/>
        <v>0</v>
      </c>
      <c r="K87" s="17">
        <f t="shared" si="38"/>
        <v>0</v>
      </c>
      <c r="L87" s="17">
        <f t="shared" si="38"/>
        <v>0</v>
      </c>
      <c r="M87" s="17">
        <f t="shared" si="38"/>
        <v>0</v>
      </c>
      <c r="N87" s="17">
        <f t="shared" si="38"/>
        <v>0</v>
      </c>
      <c r="O87" s="17">
        <f t="shared" si="38"/>
        <v>0</v>
      </c>
      <c r="P87" s="17">
        <f t="shared" si="38"/>
        <v>0</v>
      </c>
      <c r="Q87" s="17">
        <f t="shared" si="38"/>
        <v>0</v>
      </c>
    </row>
    <row r="88" spans="3:17" s="1" customFormat="1" ht="14.55" hidden="1" outlineLevel="1" x14ac:dyDescent="0.35">
      <c r="C88" s="1" t="s">
        <v>6</v>
      </c>
      <c r="G88" s="9">
        <f>G34*G61/100000</f>
        <v>0</v>
      </c>
      <c r="H88" s="9">
        <f t="shared" ref="H88:Q88" si="39">H34*H61/100000</f>
        <v>0</v>
      </c>
      <c r="I88" s="9">
        <f t="shared" si="39"/>
        <v>0</v>
      </c>
      <c r="J88" s="9">
        <f t="shared" si="39"/>
        <v>0</v>
      </c>
      <c r="K88" s="9">
        <f t="shared" si="39"/>
        <v>0</v>
      </c>
      <c r="L88" s="9">
        <f t="shared" si="39"/>
        <v>0</v>
      </c>
      <c r="M88" s="9">
        <f t="shared" si="39"/>
        <v>0</v>
      </c>
      <c r="N88" s="9">
        <f t="shared" si="39"/>
        <v>0</v>
      </c>
      <c r="O88" s="9">
        <f t="shared" si="39"/>
        <v>0</v>
      </c>
      <c r="P88" s="9">
        <f t="shared" si="39"/>
        <v>0</v>
      </c>
      <c r="Q88" s="9">
        <f t="shared" si="39"/>
        <v>0</v>
      </c>
    </row>
    <row r="89" spans="3:17" s="1" customFormat="1" ht="14.55" hidden="1" outlineLevel="1" x14ac:dyDescent="0.35">
      <c r="C89" s="1" t="s">
        <v>5</v>
      </c>
      <c r="G89" s="9">
        <f t="shared" ref="G89:Q91" si="40">G35*G62/100000</f>
        <v>0</v>
      </c>
      <c r="H89" s="9">
        <f t="shared" si="40"/>
        <v>0</v>
      </c>
      <c r="I89" s="9">
        <f t="shared" si="40"/>
        <v>0</v>
      </c>
      <c r="J89" s="9">
        <f t="shared" si="40"/>
        <v>0</v>
      </c>
      <c r="K89" s="9">
        <f t="shared" si="40"/>
        <v>0</v>
      </c>
      <c r="L89" s="9">
        <f t="shared" si="40"/>
        <v>0</v>
      </c>
      <c r="M89" s="9">
        <f t="shared" si="40"/>
        <v>0</v>
      </c>
      <c r="N89" s="9">
        <f t="shared" si="40"/>
        <v>0</v>
      </c>
      <c r="O89" s="9">
        <f t="shared" si="40"/>
        <v>0</v>
      </c>
      <c r="P89" s="9">
        <f t="shared" si="40"/>
        <v>0</v>
      </c>
      <c r="Q89" s="9">
        <f t="shared" si="40"/>
        <v>0</v>
      </c>
    </row>
    <row r="90" spans="3:17" s="1" customFormat="1" ht="14.55" hidden="1" outlineLevel="1" x14ac:dyDescent="0.35">
      <c r="C90" s="1" t="s">
        <v>35</v>
      </c>
      <c r="G90" s="9">
        <f t="shared" si="40"/>
        <v>0</v>
      </c>
      <c r="H90" s="9">
        <f t="shared" si="40"/>
        <v>0</v>
      </c>
      <c r="I90" s="9">
        <f t="shared" si="40"/>
        <v>0</v>
      </c>
      <c r="J90" s="9">
        <f t="shared" si="40"/>
        <v>0</v>
      </c>
      <c r="K90" s="9">
        <f t="shared" si="40"/>
        <v>0</v>
      </c>
      <c r="L90" s="9">
        <f t="shared" si="40"/>
        <v>0</v>
      </c>
      <c r="M90" s="9">
        <f t="shared" si="40"/>
        <v>0</v>
      </c>
      <c r="N90" s="9">
        <f t="shared" si="40"/>
        <v>0</v>
      </c>
      <c r="O90" s="9">
        <f t="shared" si="40"/>
        <v>0</v>
      </c>
      <c r="P90" s="9">
        <f t="shared" si="40"/>
        <v>0</v>
      </c>
      <c r="Q90" s="9">
        <f t="shared" si="40"/>
        <v>0</v>
      </c>
    </row>
    <row r="91" spans="3:17" s="1" customFormat="1" ht="14.55" hidden="1" outlineLevel="1" x14ac:dyDescent="0.35">
      <c r="C91" s="1" t="s">
        <v>36</v>
      </c>
      <c r="G91" s="9">
        <f t="shared" si="40"/>
        <v>0</v>
      </c>
      <c r="H91" s="9">
        <f t="shared" si="40"/>
        <v>0</v>
      </c>
      <c r="I91" s="9">
        <f t="shared" si="40"/>
        <v>0</v>
      </c>
      <c r="J91" s="9">
        <f t="shared" si="40"/>
        <v>0</v>
      </c>
      <c r="K91" s="9">
        <f t="shared" si="40"/>
        <v>0</v>
      </c>
      <c r="L91" s="9">
        <f t="shared" si="40"/>
        <v>0</v>
      </c>
      <c r="M91" s="9">
        <f t="shared" si="40"/>
        <v>0</v>
      </c>
      <c r="N91" s="9">
        <f t="shared" si="40"/>
        <v>0</v>
      </c>
      <c r="O91" s="9">
        <f t="shared" si="40"/>
        <v>0</v>
      </c>
      <c r="P91" s="9">
        <f t="shared" si="40"/>
        <v>0</v>
      </c>
      <c r="Q91" s="9">
        <f t="shared" si="40"/>
        <v>0</v>
      </c>
    </row>
    <row r="92" spans="3:17" s="1" customFormat="1" ht="14.55" collapsed="1" x14ac:dyDescent="0.35">
      <c r="G92" s="9"/>
      <c r="H92" s="9"/>
      <c r="I92" s="9"/>
      <c r="J92" s="9"/>
      <c r="K92" s="9"/>
      <c r="L92" s="9"/>
      <c r="M92" s="9"/>
      <c r="N92" s="9"/>
      <c r="O92" s="9"/>
      <c r="P92" s="9"/>
      <c r="Q92" s="9"/>
    </row>
    <row r="93" spans="3:17" s="1" customFormat="1" ht="14.55" x14ac:dyDescent="0.35">
      <c r="C93" s="5" t="s">
        <v>267</v>
      </c>
      <c r="D93" s="5"/>
      <c r="E93" s="5"/>
      <c r="F93" s="5"/>
      <c r="G93" s="11"/>
      <c r="H93" s="11"/>
      <c r="I93" s="11"/>
      <c r="J93" s="11"/>
      <c r="K93" s="11"/>
      <c r="L93" s="11"/>
      <c r="M93" s="11"/>
      <c r="N93" s="11"/>
      <c r="O93" s="11"/>
      <c r="P93" s="11"/>
      <c r="Q93" s="11"/>
    </row>
    <row r="94" spans="3:17" s="1" customFormat="1" ht="14.55" x14ac:dyDescent="0.35">
      <c r="C94" s="3" t="s">
        <v>268</v>
      </c>
      <c r="G94" s="9"/>
      <c r="H94" s="9"/>
      <c r="I94" s="9"/>
      <c r="J94" s="9"/>
      <c r="K94" s="9"/>
      <c r="L94" s="9"/>
      <c r="M94" s="9"/>
      <c r="N94" s="9"/>
      <c r="O94" s="9"/>
      <c r="P94" s="9"/>
      <c r="Q94" s="9"/>
    </row>
    <row r="95" spans="3:17" s="1" customFormat="1" ht="14.55" x14ac:dyDescent="0.35">
      <c r="C95" s="1" t="s">
        <v>269</v>
      </c>
      <c r="G95" s="53">
        <v>0</v>
      </c>
      <c r="H95" s="53">
        <f>G95</f>
        <v>0</v>
      </c>
      <c r="I95" s="53">
        <v>1.05</v>
      </c>
      <c r="J95" s="53">
        <f t="shared" ref="J95:Q96" si="41">I95</f>
        <v>1.05</v>
      </c>
      <c r="K95" s="53">
        <f t="shared" si="41"/>
        <v>1.05</v>
      </c>
      <c r="L95" s="53">
        <f t="shared" si="41"/>
        <v>1.05</v>
      </c>
      <c r="M95" s="53">
        <f t="shared" si="41"/>
        <v>1.05</v>
      </c>
      <c r="N95" s="53">
        <f t="shared" si="41"/>
        <v>1.05</v>
      </c>
      <c r="O95" s="53">
        <f t="shared" si="41"/>
        <v>1.05</v>
      </c>
      <c r="P95" s="53">
        <f t="shared" si="41"/>
        <v>1.05</v>
      </c>
      <c r="Q95" s="53">
        <f t="shared" si="41"/>
        <v>1.05</v>
      </c>
    </row>
    <row r="96" spans="3:17" s="1" customFormat="1" ht="14.55" x14ac:dyDescent="0.35">
      <c r="C96" s="1" t="s">
        <v>270</v>
      </c>
      <c r="G96" s="53">
        <v>0</v>
      </c>
      <c r="H96" s="53">
        <f>G96</f>
        <v>0</v>
      </c>
      <c r="I96" s="53">
        <v>0</v>
      </c>
      <c r="J96" s="53">
        <f t="shared" si="41"/>
        <v>0</v>
      </c>
      <c r="K96" s="53">
        <f t="shared" si="41"/>
        <v>0</v>
      </c>
      <c r="L96" s="53">
        <f t="shared" si="41"/>
        <v>0</v>
      </c>
      <c r="M96" s="53">
        <f t="shared" si="41"/>
        <v>0</v>
      </c>
      <c r="N96" s="53">
        <f t="shared" si="41"/>
        <v>0</v>
      </c>
      <c r="O96" s="53">
        <f t="shared" si="41"/>
        <v>0</v>
      </c>
      <c r="P96" s="53">
        <f t="shared" si="41"/>
        <v>0</v>
      </c>
      <c r="Q96" s="53">
        <f t="shared" si="41"/>
        <v>0</v>
      </c>
    </row>
    <row r="97" spans="3:17" s="47" customFormat="1" ht="14.55" x14ac:dyDescent="0.35">
      <c r="C97" s="39" t="s">
        <v>275</v>
      </c>
      <c r="G97" s="54">
        <f t="shared" ref="G97:Q97" si="42">G66*G95</f>
        <v>0</v>
      </c>
      <c r="H97" s="54">
        <f t="shared" si="42"/>
        <v>0</v>
      </c>
      <c r="I97" s="54">
        <f t="shared" si="42"/>
        <v>70.155130915809394</v>
      </c>
      <c r="J97" s="54">
        <f t="shared" si="42"/>
        <v>70.94734459900144</v>
      </c>
      <c r="K97" s="54">
        <f t="shared" si="42"/>
        <v>71.916862539184976</v>
      </c>
      <c r="L97" s="54">
        <f t="shared" si="42"/>
        <v>72.812197895258294</v>
      </c>
      <c r="M97" s="54">
        <f t="shared" si="42"/>
        <v>73.30276373788611</v>
      </c>
      <c r="N97" s="54">
        <f t="shared" si="42"/>
        <v>73.836606238124844</v>
      </c>
      <c r="O97" s="54">
        <f t="shared" si="42"/>
        <v>74.366760990506549</v>
      </c>
      <c r="P97" s="54">
        <f t="shared" si="42"/>
        <v>74.795652350285522</v>
      </c>
      <c r="Q97" s="54">
        <f t="shared" si="42"/>
        <v>75.251807270037091</v>
      </c>
    </row>
    <row r="98" spans="3:17" s="47" customFormat="1" ht="14.55" x14ac:dyDescent="0.35">
      <c r="C98" s="39" t="s">
        <v>276</v>
      </c>
      <c r="G98" s="54">
        <f t="shared" ref="G98:Q98" si="43">G96*G66</f>
        <v>0</v>
      </c>
      <c r="H98" s="54">
        <f t="shared" si="43"/>
        <v>0</v>
      </c>
      <c r="I98" s="54">
        <f t="shared" si="43"/>
        <v>0</v>
      </c>
      <c r="J98" s="54">
        <f t="shared" si="43"/>
        <v>0</v>
      </c>
      <c r="K98" s="54">
        <f t="shared" si="43"/>
        <v>0</v>
      </c>
      <c r="L98" s="54">
        <f t="shared" si="43"/>
        <v>0</v>
      </c>
      <c r="M98" s="54">
        <f t="shared" si="43"/>
        <v>0</v>
      </c>
      <c r="N98" s="54">
        <f t="shared" si="43"/>
        <v>0</v>
      </c>
      <c r="O98" s="54">
        <f t="shared" si="43"/>
        <v>0</v>
      </c>
      <c r="P98" s="54">
        <f t="shared" si="43"/>
        <v>0</v>
      </c>
      <c r="Q98" s="54">
        <f t="shared" si="43"/>
        <v>0</v>
      </c>
    </row>
    <row r="99" spans="3:17" s="6" customFormat="1" ht="14.55" x14ac:dyDescent="0.35">
      <c r="C99" s="19"/>
      <c r="G99" s="48"/>
      <c r="I99" s="49"/>
      <c r="J99" s="49"/>
      <c r="K99" s="49"/>
      <c r="L99" s="49"/>
      <c r="M99" s="49"/>
      <c r="N99" s="49"/>
      <c r="O99" s="49"/>
      <c r="P99" s="49"/>
      <c r="Q99" s="49"/>
    </row>
    <row r="100" spans="3:17" s="47" customFormat="1" ht="14.55" x14ac:dyDescent="0.35">
      <c r="C100" s="5" t="s">
        <v>122</v>
      </c>
      <c r="D100" s="5"/>
      <c r="E100" s="5"/>
      <c r="F100" s="5"/>
      <c r="G100" s="11"/>
      <c r="H100" s="11"/>
      <c r="I100" s="11"/>
      <c r="J100" s="11"/>
      <c r="K100" s="11"/>
      <c r="L100" s="11"/>
      <c r="M100" s="11"/>
      <c r="N100" s="11"/>
      <c r="O100" s="11"/>
      <c r="P100" s="11"/>
      <c r="Q100" s="11"/>
    </row>
    <row r="101" spans="3:17" s="47" customFormat="1" ht="14.55" x14ac:dyDescent="0.35">
      <c r="C101" s="19" t="s">
        <v>271</v>
      </c>
      <c r="G101" s="50"/>
      <c r="I101" s="49"/>
    </row>
    <row r="102" spans="3:17" s="47" customFormat="1" x14ac:dyDescent="0.3">
      <c r="C102" s="1" t="s">
        <v>272</v>
      </c>
      <c r="G102" s="55">
        <v>36</v>
      </c>
      <c r="H102" s="64">
        <f>G102</f>
        <v>36</v>
      </c>
      <c r="I102" s="64">
        <f t="shared" ref="I102:Q102" si="44">H102</f>
        <v>36</v>
      </c>
      <c r="J102" s="64">
        <f t="shared" si="44"/>
        <v>36</v>
      </c>
      <c r="K102" s="64">
        <f t="shared" si="44"/>
        <v>36</v>
      </c>
      <c r="L102" s="64">
        <f t="shared" si="44"/>
        <v>36</v>
      </c>
      <c r="M102" s="64">
        <f t="shared" si="44"/>
        <v>36</v>
      </c>
      <c r="N102" s="64">
        <f t="shared" si="44"/>
        <v>36</v>
      </c>
      <c r="O102" s="64">
        <f t="shared" si="44"/>
        <v>36</v>
      </c>
      <c r="P102" s="64">
        <f t="shared" si="44"/>
        <v>36</v>
      </c>
      <c r="Q102" s="64">
        <f t="shared" si="44"/>
        <v>36</v>
      </c>
    </row>
    <row r="103" spans="3:17" s="47" customFormat="1" x14ac:dyDescent="0.3">
      <c r="C103" s="1" t="s">
        <v>273</v>
      </c>
      <c r="G103" s="55">
        <v>36</v>
      </c>
      <c r="H103" s="64">
        <f t="shared" ref="H103:Q103" si="45">G103</f>
        <v>36</v>
      </c>
      <c r="I103" s="64">
        <f t="shared" si="45"/>
        <v>36</v>
      </c>
      <c r="J103" s="64">
        <f t="shared" si="45"/>
        <v>36</v>
      </c>
      <c r="K103" s="64">
        <f t="shared" si="45"/>
        <v>36</v>
      </c>
      <c r="L103" s="64">
        <f t="shared" si="45"/>
        <v>36</v>
      </c>
      <c r="M103" s="64">
        <f t="shared" si="45"/>
        <v>36</v>
      </c>
      <c r="N103" s="64">
        <f t="shared" si="45"/>
        <v>36</v>
      </c>
      <c r="O103" s="64">
        <f t="shared" si="45"/>
        <v>36</v>
      </c>
      <c r="P103" s="64">
        <f t="shared" si="45"/>
        <v>36</v>
      </c>
      <c r="Q103" s="64">
        <f t="shared" si="45"/>
        <v>36</v>
      </c>
    </row>
    <row r="104" spans="3:17" s="6" customFormat="1" x14ac:dyDescent="0.3">
      <c r="C104" s="19" t="s">
        <v>274</v>
      </c>
      <c r="G104" s="19"/>
      <c r="I104" s="52"/>
    </row>
    <row r="105" spans="3:17" s="6" customFormat="1" x14ac:dyDescent="0.3">
      <c r="C105" s="1" t="s">
        <v>272</v>
      </c>
      <c r="G105" s="56">
        <v>1</v>
      </c>
      <c r="H105" s="53">
        <f>G105</f>
        <v>1</v>
      </c>
      <c r="I105" s="53">
        <f t="shared" ref="I105:Q105" si="46">H105</f>
        <v>1</v>
      </c>
      <c r="J105" s="53">
        <f t="shared" si="46"/>
        <v>1</v>
      </c>
      <c r="K105" s="53">
        <f t="shared" si="46"/>
        <v>1</v>
      </c>
      <c r="L105" s="53">
        <f t="shared" si="46"/>
        <v>1</v>
      </c>
      <c r="M105" s="53">
        <f t="shared" si="46"/>
        <v>1</v>
      </c>
      <c r="N105" s="53">
        <f t="shared" si="46"/>
        <v>1</v>
      </c>
      <c r="O105" s="53">
        <f t="shared" si="46"/>
        <v>1</v>
      </c>
      <c r="P105" s="53">
        <f t="shared" si="46"/>
        <v>1</v>
      </c>
      <c r="Q105" s="53">
        <f t="shared" si="46"/>
        <v>1</v>
      </c>
    </row>
    <row r="106" spans="3:17" s="6" customFormat="1" x14ac:dyDescent="0.3">
      <c r="C106" s="1" t="s">
        <v>273</v>
      </c>
      <c r="G106" s="56">
        <v>1</v>
      </c>
      <c r="H106" s="53">
        <f t="shared" ref="H106:Q106" si="47">G106</f>
        <v>1</v>
      </c>
      <c r="I106" s="53">
        <f t="shared" si="47"/>
        <v>1</v>
      </c>
      <c r="J106" s="53">
        <f t="shared" si="47"/>
        <v>1</v>
      </c>
      <c r="K106" s="53">
        <f t="shared" si="47"/>
        <v>1</v>
      </c>
      <c r="L106" s="53">
        <f t="shared" si="47"/>
        <v>1</v>
      </c>
      <c r="M106" s="53">
        <f t="shared" si="47"/>
        <v>1</v>
      </c>
      <c r="N106" s="53">
        <f t="shared" si="47"/>
        <v>1</v>
      </c>
      <c r="O106" s="53">
        <f t="shared" si="47"/>
        <v>1</v>
      </c>
      <c r="P106" s="53">
        <f t="shared" si="47"/>
        <v>1</v>
      </c>
      <c r="Q106" s="53">
        <f t="shared" si="47"/>
        <v>1</v>
      </c>
    </row>
    <row r="107" spans="3:17" s="6" customFormat="1" x14ac:dyDescent="0.3">
      <c r="C107" s="19" t="s">
        <v>283</v>
      </c>
      <c r="G107" s="22"/>
      <c r="H107" s="20"/>
      <c r="J107" s="20"/>
    </row>
    <row r="108" spans="3:17" s="6" customFormat="1" x14ac:dyDescent="0.3">
      <c r="C108" s="1" t="s">
        <v>272</v>
      </c>
      <c r="G108" s="55"/>
      <c r="H108" s="55">
        <v>225</v>
      </c>
      <c r="I108" s="55"/>
      <c r="J108" s="55"/>
      <c r="K108" s="55"/>
      <c r="L108" s="55"/>
      <c r="M108" s="55"/>
      <c r="N108" s="55"/>
      <c r="O108" s="55"/>
      <c r="P108" s="55"/>
      <c r="Q108" s="55"/>
    </row>
    <row r="109" spans="3:17" s="6" customFormat="1" x14ac:dyDescent="0.3">
      <c r="C109" s="1" t="s">
        <v>273</v>
      </c>
      <c r="G109" s="55"/>
      <c r="H109" s="55"/>
      <c r="I109" s="55"/>
      <c r="J109" s="55"/>
      <c r="K109" s="55"/>
      <c r="L109" s="55"/>
      <c r="M109" s="55"/>
      <c r="N109" s="55"/>
      <c r="O109" s="55"/>
      <c r="P109" s="55"/>
      <c r="Q109" s="55"/>
    </row>
    <row r="110" spans="3:17" s="6" customFormat="1" ht="14.55" hidden="1" x14ac:dyDescent="0.35">
      <c r="C110" s="19"/>
      <c r="G110" s="22"/>
      <c r="H110" s="20"/>
      <c r="J110" s="20"/>
    </row>
    <row r="111" spans="3:17" s="6" customFormat="1" ht="14.55" hidden="1" x14ac:dyDescent="0.35">
      <c r="C111" s="47" t="s">
        <v>278</v>
      </c>
      <c r="G111" s="41">
        <f>G102/12</f>
        <v>3</v>
      </c>
      <c r="H111" s="41">
        <f t="shared" ref="H111:Q111" si="48">H102/12</f>
        <v>3</v>
      </c>
      <c r="I111" s="41">
        <f t="shared" si="48"/>
        <v>3</v>
      </c>
      <c r="J111" s="41">
        <f t="shared" si="48"/>
        <v>3</v>
      </c>
      <c r="K111" s="41">
        <f t="shared" si="48"/>
        <v>3</v>
      </c>
      <c r="L111" s="41">
        <f t="shared" si="48"/>
        <v>3</v>
      </c>
      <c r="M111" s="41">
        <f t="shared" si="48"/>
        <v>3</v>
      </c>
      <c r="N111" s="41">
        <f t="shared" si="48"/>
        <v>3</v>
      </c>
      <c r="O111" s="41">
        <f t="shared" si="48"/>
        <v>3</v>
      </c>
      <c r="P111" s="41">
        <f t="shared" si="48"/>
        <v>3</v>
      </c>
      <c r="Q111" s="41">
        <f t="shared" si="48"/>
        <v>3</v>
      </c>
    </row>
    <row r="112" spans="3:17" s="6" customFormat="1" ht="14.55" hidden="1" x14ac:dyDescent="0.35">
      <c r="C112" s="19" t="s">
        <v>280</v>
      </c>
      <c r="G112" s="41">
        <f>IF(G111&gt;1,1,G111)</f>
        <v>1</v>
      </c>
      <c r="H112" s="41">
        <f t="shared" ref="H112:Q112" si="49">IF(H111&gt;1,1,H111)</f>
        <v>1</v>
      </c>
      <c r="I112" s="41">
        <f t="shared" si="49"/>
        <v>1</v>
      </c>
      <c r="J112" s="41">
        <f t="shared" si="49"/>
        <v>1</v>
      </c>
      <c r="K112" s="41">
        <f t="shared" si="49"/>
        <v>1</v>
      </c>
      <c r="L112" s="41">
        <f t="shared" si="49"/>
        <v>1</v>
      </c>
      <c r="M112" s="41">
        <f t="shared" si="49"/>
        <v>1</v>
      </c>
      <c r="N112" s="41">
        <f t="shared" si="49"/>
        <v>1</v>
      </c>
      <c r="O112" s="41">
        <f t="shared" si="49"/>
        <v>1</v>
      </c>
      <c r="P112" s="41">
        <f t="shared" si="49"/>
        <v>1</v>
      </c>
      <c r="Q112" s="41">
        <f t="shared" si="49"/>
        <v>1</v>
      </c>
    </row>
    <row r="113" spans="3:17" s="6" customFormat="1" ht="14.55" hidden="1" x14ac:dyDescent="0.35">
      <c r="C113" s="19" t="s">
        <v>281</v>
      </c>
      <c r="G113" s="41">
        <f>IF(G112&gt;=1,IF(G111&gt;2,1,G111-1),0)</f>
        <v>1</v>
      </c>
      <c r="H113" s="41">
        <f t="shared" ref="H113:Q113" si="50">IF(H112&gt;=1,IF(H111&gt;2,1,H111-1),0)</f>
        <v>1</v>
      </c>
      <c r="I113" s="41">
        <f t="shared" si="50"/>
        <v>1</v>
      </c>
      <c r="J113" s="41">
        <f t="shared" si="50"/>
        <v>1</v>
      </c>
      <c r="K113" s="41">
        <f t="shared" si="50"/>
        <v>1</v>
      </c>
      <c r="L113" s="41">
        <f t="shared" si="50"/>
        <v>1</v>
      </c>
      <c r="M113" s="41">
        <f t="shared" si="50"/>
        <v>1</v>
      </c>
      <c r="N113" s="41">
        <f t="shared" si="50"/>
        <v>1</v>
      </c>
      <c r="O113" s="41">
        <f t="shared" si="50"/>
        <v>1</v>
      </c>
      <c r="P113" s="41">
        <f t="shared" si="50"/>
        <v>1</v>
      </c>
      <c r="Q113" s="41">
        <f t="shared" si="50"/>
        <v>1</v>
      </c>
    </row>
    <row r="114" spans="3:17" s="6" customFormat="1" ht="14.55" hidden="1" x14ac:dyDescent="0.35">
      <c r="C114" s="19" t="s">
        <v>282</v>
      </c>
      <c r="G114" s="41">
        <f>IF(G113&gt;=1,IF(G111&gt;3,1,G111-2),0)</f>
        <v>1</v>
      </c>
      <c r="H114" s="41">
        <f t="shared" ref="H114:Q114" si="51">IF(H113&gt;=1,IF(H111&gt;3,1,H111-2),0)</f>
        <v>1</v>
      </c>
      <c r="I114" s="41">
        <f t="shared" si="51"/>
        <v>1</v>
      </c>
      <c r="J114" s="41">
        <f t="shared" si="51"/>
        <v>1</v>
      </c>
      <c r="K114" s="41">
        <f t="shared" si="51"/>
        <v>1</v>
      </c>
      <c r="L114" s="41">
        <f t="shared" si="51"/>
        <v>1</v>
      </c>
      <c r="M114" s="41">
        <f t="shared" si="51"/>
        <v>1</v>
      </c>
      <c r="N114" s="41">
        <f t="shared" si="51"/>
        <v>1</v>
      </c>
      <c r="O114" s="41">
        <f t="shared" si="51"/>
        <v>1</v>
      </c>
      <c r="P114" s="41">
        <f t="shared" si="51"/>
        <v>1</v>
      </c>
      <c r="Q114" s="41">
        <f t="shared" si="51"/>
        <v>1</v>
      </c>
    </row>
    <row r="115" spans="3:17" s="6" customFormat="1" ht="14.55" hidden="1" x14ac:dyDescent="0.35"/>
    <row r="116" spans="3:17" s="6" customFormat="1" ht="14.55" hidden="1" x14ac:dyDescent="0.35">
      <c r="C116" s="47" t="s">
        <v>279</v>
      </c>
      <c r="G116" s="41">
        <f t="shared" ref="G116:Q116" si="52">G103/12</f>
        <v>3</v>
      </c>
      <c r="H116" s="41">
        <f t="shared" si="52"/>
        <v>3</v>
      </c>
      <c r="I116" s="41">
        <f t="shared" si="52"/>
        <v>3</v>
      </c>
      <c r="J116" s="41">
        <f t="shared" si="52"/>
        <v>3</v>
      </c>
      <c r="K116" s="41">
        <f t="shared" si="52"/>
        <v>3</v>
      </c>
      <c r="L116" s="41">
        <f t="shared" si="52"/>
        <v>3</v>
      </c>
      <c r="M116" s="41">
        <f t="shared" si="52"/>
        <v>3</v>
      </c>
      <c r="N116" s="41">
        <f t="shared" si="52"/>
        <v>3</v>
      </c>
      <c r="O116" s="41">
        <f t="shared" si="52"/>
        <v>3</v>
      </c>
      <c r="P116" s="41">
        <f t="shared" si="52"/>
        <v>3</v>
      </c>
      <c r="Q116" s="41">
        <f t="shared" si="52"/>
        <v>3</v>
      </c>
    </row>
    <row r="117" spans="3:17" s="6" customFormat="1" ht="14.55" hidden="1" x14ac:dyDescent="0.35">
      <c r="C117" s="19" t="s">
        <v>291</v>
      </c>
      <c r="G117" s="41">
        <f>IF(G116&gt;1,1,G116)</f>
        <v>1</v>
      </c>
      <c r="H117" s="41">
        <f t="shared" ref="H117:Q117" si="53">IF(H116&gt;1,1,H116)</f>
        <v>1</v>
      </c>
      <c r="I117" s="41">
        <f t="shared" si="53"/>
        <v>1</v>
      </c>
      <c r="J117" s="41">
        <f t="shared" si="53"/>
        <v>1</v>
      </c>
      <c r="K117" s="41">
        <f t="shared" si="53"/>
        <v>1</v>
      </c>
      <c r="L117" s="41">
        <f t="shared" si="53"/>
        <v>1</v>
      </c>
      <c r="M117" s="41">
        <f t="shared" si="53"/>
        <v>1</v>
      </c>
      <c r="N117" s="41">
        <f t="shared" si="53"/>
        <v>1</v>
      </c>
      <c r="O117" s="41">
        <f t="shared" si="53"/>
        <v>1</v>
      </c>
      <c r="P117" s="41">
        <f t="shared" si="53"/>
        <v>1</v>
      </c>
      <c r="Q117" s="41">
        <f t="shared" si="53"/>
        <v>1</v>
      </c>
    </row>
    <row r="118" spans="3:17" s="6" customFormat="1" ht="14.55" hidden="1" x14ac:dyDescent="0.35">
      <c r="C118" s="19" t="s">
        <v>292</v>
      </c>
      <c r="G118" s="41">
        <f>IF(G117&gt;=1,IF(G116&gt;2,1,G116-1),0)</f>
        <v>1</v>
      </c>
      <c r="H118" s="41">
        <f t="shared" ref="H118:Q118" si="54">IF(H117&gt;=1,IF(H116&gt;2,1,H116-1),0)</f>
        <v>1</v>
      </c>
      <c r="I118" s="41">
        <f t="shared" si="54"/>
        <v>1</v>
      </c>
      <c r="J118" s="41">
        <f t="shared" si="54"/>
        <v>1</v>
      </c>
      <c r="K118" s="41">
        <f t="shared" si="54"/>
        <v>1</v>
      </c>
      <c r="L118" s="41">
        <f t="shared" si="54"/>
        <v>1</v>
      </c>
      <c r="M118" s="41">
        <f t="shared" si="54"/>
        <v>1</v>
      </c>
      <c r="N118" s="41">
        <f t="shared" si="54"/>
        <v>1</v>
      </c>
      <c r="O118" s="41">
        <f t="shared" si="54"/>
        <v>1</v>
      </c>
      <c r="P118" s="41">
        <f t="shared" si="54"/>
        <v>1</v>
      </c>
      <c r="Q118" s="41">
        <f t="shared" si="54"/>
        <v>1</v>
      </c>
    </row>
    <row r="119" spans="3:17" s="6" customFormat="1" ht="14.55" hidden="1" x14ac:dyDescent="0.35">
      <c r="C119" s="19" t="s">
        <v>293</v>
      </c>
      <c r="G119" s="41">
        <f>IF(G118&gt;=1,IF(G116&gt;3,1,G116-2),0)</f>
        <v>1</v>
      </c>
      <c r="H119" s="41">
        <f t="shared" ref="H119:Q119" si="55">IF(H118&gt;=1,IF(H116&gt;3,1,H116-2),0)</f>
        <v>1</v>
      </c>
      <c r="I119" s="41">
        <f t="shared" si="55"/>
        <v>1</v>
      </c>
      <c r="J119" s="41">
        <f t="shared" si="55"/>
        <v>1</v>
      </c>
      <c r="K119" s="41">
        <f t="shared" si="55"/>
        <v>1</v>
      </c>
      <c r="L119" s="41">
        <f t="shared" si="55"/>
        <v>1</v>
      </c>
      <c r="M119" s="41">
        <f t="shared" si="55"/>
        <v>1</v>
      </c>
      <c r="N119" s="41">
        <f t="shared" si="55"/>
        <v>1</v>
      </c>
      <c r="O119" s="41">
        <f t="shared" si="55"/>
        <v>1</v>
      </c>
      <c r="P119" s="41">
        <f t="shared" si="55"/>
        <v>1</v>
      </c>
      <c r="Q119" s="41">
        <f t="shared" si="55"/>
        <v>1</v>
      </c>
    </row>
    <row r="120" spans="3:17" s="6" customFormat="1" ht="14.55" hidden="1" x14ac:dyDescent="0.35">
      <c r="C120" s="1"/>
      <c r="G120" s="22"/>
      <c r="H120" s="20"/>
      <c r="J120" s="20"/>
    </row>
    <row r="121" spans="3:17" s="6" customFormat="1" ht="14.55" hidden="1" x14ac:dyDescent="0.35">
      <c r="C121" s="3" t="s">
        <v>284</v>
      </c>
      <c r="G121" s="22"/>
      <c r="H121" s="20"/>
      <c r="J121" s="20"/>
    </row>
    <row r="122" spans="3:17" s="6" customFormat="1" ht="14.55" hidden="1" x14ac:dyDescent="0.35">
      <c r="C122" s="1" t="s">
        <v>285</v>
      </c>
      <c r="G122" s="23">
        <f>G97*G112*G105</f>
        <v>0</v>
      </c>
      <c r="H122" s="23">
        <f t="shared" ref="H122:Q122" si="56">H97*H112*H105</f>
        <v>0</v>
      </c>
      <c r="I122" s="23">
        <f t="shared" si="56"/>
        <v>70.155130915809394</v>
      </c>
      <c r="J122" s="23">
        <f t="shared" si="56"/>
        <v>70.94734459900144</v>
      </c>
      <c r="K122" s="23">
        <f t="shared" si="56"/>
        <v>71.916862539184976</v>
      </c>
      <c r="L122" s="23">
        <f t="shared" si="56"/>
        <v>72.812197895258294</v>
      </c>
      <c r="M122" s="23">
        <f t="shared" si="56"/>
        <v>73.30276373788611</v>
      </c>
      <c r="N122" s="23">
        <f t="shared" si="56"/>
        <v>73.836606238124844</v>
      </c>
      <c r="O122" s="23">
        <f t="shared" si="56"/>
        <v>74.366760990506549</v>
      </c>
      <c r="P122" s="23">
        <f t="shared" si="56"/>
        <v>74.795652350285522</v>
      </c>
      <c r="Q122" s="23">
        <f t="shared" si="56"/>
        <v>75.251807270037091</v>
      </c>
    </row>
    <row r="123" spans="3:17" s="6" customFormat="1" ht="14.55" hidden="1" x14ac:dyDescent="0.35">
      <c r="C123" s="1" t="s">
        <v>286</v>
      </c>
      <c r="G123" s="22"/>
      <c r="H123" s="23">
        <f>G122*G113*H105</f>
        <v>0</v>
      </c>
      <c r="I123" s="23">
        <f>H122*H113*I105</f>
        <v>0</v>
      </c>
      <c r="J123" s="23">
        <f t="shared" ref="J123:Q123" si="57">I122*I113*J105</f>
        <v>70.155130915809394</v>
      </c>
      <c r="K123" s="23">
        <f t="shared" si="57"/>
        <v>70.94734459900144</v>
      </c>
      <c r="L123" s="23">
        <f t="shared" si="57"/>
        <v>71.916862539184976</v>
      </c>
      <c r="M123" s="23">
        <f t="shared" si="57"/>
        <v>72.812197895258294</v>
      </c>
      <c r="N123" s="23">
        <f t="shared" si="57"/>
        <v>73.30276373788611</v>
      </c>
      <c r="O123" s="23">
        <f t="shared" si="57"/>
        <v>73.836606238124844</v>
      </c>
      <c r="P123" s="23">
        <f t="shared" si="57"/>
        <v>74.366760990506549</v>
      </c>
      <c r="Q123" s="23">
        <f t="shared" si="57"/>
        <v>74.795652350285522</v>
      </c>
    </row>
    <row r="124" spans="3:17" s="6" customFormat="1" ht="14.55" hidden="1" x14ac:dyDescent="0.35">
      <c r="C124" s="1" t="s">
        <v>287</v>
      </c>
      <c r="G124" s="22"/>
      <c r="H124" s="51"/>
      <c r="I124" s="23">
        <f>H123*G114*I105</f>
        <v>0</v>
      </c>
      <c r="J124" s="23">
        <f t="shared" ref="J124:Q124" si="58">I123*H114*J105</f>
        <v>0</v>
      </c>
      <c r="K124" s="23">
        <f t="shared" si="58"/>
        <v>70.155130915809394</v>
      </c>
      <c r="L124" s="23">
        <f t="shared" si="58"/>
        <v>70.94734459900144</v>
      </c>
      <c r="M124" s="23">
        <f t="shared" si="58"/>
        <v>71.916862539184976</v>
      </c>
      <c r="N124" s="23">
        <f t="shared" si="58"/>
        <v>72.812197895258294</v>
      </c>
      <c r="O124" s="23">
        <f t="shared" si="58"/>
        <v>73.30276373788611</v>
      </c>
      <c r="P124" s="23">
        <f t="shared" si="58"/>
        <v>73.836606238124844</v>
      </c>
      <c r="Q124" s="23">
        <f t="shared" si="58"/>
        <v>74.366760990506549</v>
      </c>
    </row>
    <row r="125" spans="3:17" s="6" customFormat="1" ht="14.55" hidden="1" x14ac:dyDescent="0.35">
      <c r="C125" s="3" t="s">
        <v>277</v>
      </c>
      <c r="G125" s="22"/>
      <c r="H125" s="20"/>
      <c r="J125" s="20"/>
    </row>
    <row r="126" spans="3:17" s="6" customFormat="1" ht="14.55" hidden="1" x14ac:dyDescent="0.35">
      <c r="C126" s="65">
        <v>2015</v>
      </c>
      <c r="G126" s="23">
        <f>G$108*G$112</f>
        <v>0</v>
      </c>
      <c r="H126" s="23">
        <f>IF(G126-(G126/G$111)&gt;0,G126-(G126/G$111),0)</f>
        <v>0</v>
      </c>
      <c r="I126" s="23">
        <f>IF(H126-(G126/G$111)&gt;0,H126-(G126/G$111),0)</f>
        <v>0</v>
      </c>
      <c r="J126" s="23">
        <f>IF(I126-(G126/G$111)&gt;0,I126-(G126/G$111),0)</f>
        <v>0</v>
      </c>
      <c r="K126" s="23"/>
      <c r="L126" s="23"/>
      <c r="M126" s="23"/>
      <c r="N126" s="23"/>
      <c r="O126" s="23"/>
      <c r="P126" s="23"/>
      <c r="Q126" s="23"/>
    </row>
    <row r="127" spans="3:17" s="6" customFormat="1" ht="14.55" hidden="1" x14ac:dyDescent="0.35">
      <c r="C127" s="65">
        <f>C126+1</f>
        <v>2016</v>
      </c>
      <c r="G127" s="23"/>
      <c r="H127" s="23">
        <f>H$108*H$112</f>
        <v>225</v>
      </c>
      <c r="I127" s="23">
        <f>IF(H127-(H127/H$111)&gt;0,H127-(H127/H$111),0)</f>
        <v>150</v>
      </c>
      <c r="J127" s="23">
        <f>IF(I127-(H127/H$111)&gt;0,I127-(H127/H$111),0)</f>
        <v>75</v>
      </c>
      <c r="K127" s="23">
        <f>IF(J127-(H127/H$111)&gt;0,J127-(H127/H$111),0)</f>
        <v>0</v>
      </c>
      <c r="L127" s="23"/>
      <c r="M127" s="23"/>
      <c r="N127" s="23"/>
      <c r="O127" s="23"/>
      <c r="P127" s="23"/>
      <c r="Q127" s="23"/>
    </row>
    <row r="128" spans="3:17" s="6" customFormat="1" ht="14.55" hidden="1" x14ac:dyDescent="0.35">
      <c r="C128" s="65">
        <f t="shared" ref="C128:C136" si="59">C127+1</f>
        <v>2017</v>
      </c>
      <c r="G128" s="23"/>
      <c r="H128" s="23"/>
      <c r="I128" s="23">
        <f>I$108*I$112</f>
        <v>0</v>
      </c>
      <c r="J128" s="23">
        <f>IF(I128-(I128/I$111)&gt;0,I128-(I128/I$111),0)</f>
        <v>0</v>
      </c>
      <c r="K128" s="23">
        <f>IF(J128-(I128/I$111)&gt;0,J128-(I128/I$111),0)</f>
        <v>0</v>
      </c>
      <c r="L128" s="23">
        <f>IF(K128-(I128/I$111)&gt;0,K128-(I128/I$111),0)</f>
        <v>0</v>
      </c>
      <c r="M128" s="23"/>
      <c r="N128" s="23"/>
      <c r="O128" s="23"/>
      <c r="P128" s="23"/>
      <c r="Q128" s="23"/>
    </row>
    <row r="129" spans="3:18" s="6" customFormat="1" ht="14.55" hidden="1" x14ac:dyDescent="0.35">
      <c r="C129" s="65">
        <f t="shared" si="59"/>
        <v>2018</v>
      </c>
      <c r="G129" s="23"/>
      <c r="H129" s="23"/>
      <c r="I129" s="23"/>
      <c r="J129" s="23">
        <f>J$108*J$112</f>
        <v>0</v>
      </c>
      <c r="K129" s="23">
        <f>IF(J129-(J129/J$111)&gt;0,J129-(J129/J$111),0)</f>
        <v>0</v>
      </c>
      <c r="L129" s="23">
        <f>IF(K129-(J129/J$111)&gt;0,K129-(J129/J$111),0)</f>
        <v>0</v>
      </c>
      <c r="M129" s="23">
        <f>IF(L129-(J129/J$111)&gt;0,L129-(J129/J$111),0)</f>
        <v>0</v>
      </c>
      <c r="N129" s="23"/>
      <c r="O129" s="23"/>
      <c r="P129" s="23"/>
      <c r="Q129" s="23"/>
    </row>
    <row r="130" spans="3:18" s="6" customFormat="1" ht="14.55" hidden="1" x14ac:dyDescent="0.35">
      <c r="C130" s="65">
        <f t="shared" si="59"/>
        <v>2019</v>
      </c>
      <c r="G130" s="23"/>
      <c r="H130" s="23"/>
      <c r="I130" s="23"/>
      <c r="J130" s="23"/>
      <c r="K130" s="23">
        <f>K$108*K$112</f>
        <v>0</v>
      </c>
      <c r="L130" s="23">
        <f>IF(K130-(K130/K$111)&gt;0,K130-(K130/K$111),0)</f>
        <v>0</v>
      </c>
      <c r="M130" s="23">
        <f>IF(L130-(K130/K$111)&gt;0,L130-(K130/K$111),0)</f>
        <v>0</v>
      </c>
      <c r="N130" s="23">
        <f>IF(M130-(K130/K$111)&gt;0,M130-(K130/K$111),0)</f>
        <v>0</v>
      </c>
      <c r="O130" s="23"/>
      <c r="P130" s="23"/>
      <c r="Q130" s="23"/>
    </row>
    <row r="131" spans="3:18" s="6" customFormat="1" ht="14.55" hidden="1" x14ac:dyDescent="0.35">
      <c r="C131" s="65">
        <f t="shared" si="59"/>
        <v>2020</v>
      </c>
      <c r="G131" s="23"/>
      <c r="H131" s="23"/>
      <c r="I131" s="23"/>
      <c r="J131" s="23"/>
      <c r="K131" s="23"/>
      <c r="L131" s="23">
        <f>L$108*L$112</f>
        <v>0</v>
      </c>
      <c r="M131" s="23">
        <f>IF(L131-(L131/L$111)&gt;0,L131-(L131/L$111),0)</f>
        <v>0</v>
      </c>
      <c r="N131" s="23">
        <f>IF(M131-(L131/L$111)&gt;0,M131-(L131/L$111),0)</f>
        <v>0</v>
      </c>
      <c r="O131" s="23">
        <f>IF(N131-(L131/L$111)&gt;0,N131-(L131/L$111),0)</f>
        <v>0</v>
      </c>
      <c r="P131" s="23"/>
      <c r="Q131" s="23"/>
    </row>
    <row r="132" spans="3:18" s="6" customFormat="1" ht="14.55" hidden="1" x14ac:dyDescent="0.35">
      <c r="C132" s="65">
        <f t="shared" si="59"/>
        <v>2021</v>
      </c>
      <c r="G132" s="23"/>
      <c r="H132" s="23"/>
      <c r="I132" s="23"/>
      <c r="J132" s="23"/>
      <c r="K132" s="23"/>
      <c r="L132" s="23"/>
      <c r="M132" s="23">
        <f>M$108*M$112</f>
        <v>0</v>
      </c>
      <c r="N132" s="23">
        <f>IF(M132-(M132/M$111)&gt;0,M132-(M132/M$111),0)</f>
        <v>0</v>
      </c>
      <c r="O132" s="23">
        <f>IF(N132-(M132/M$111)&gt;0,N132-(M132/M$111),0)</f>
        <v>0</v>
      </c>
      <c r="P132" s="23">
        <f>IF(O132-(M132/M$111)&gt;0,O132-(M132/M$111),0)</f>
        <v>0</v>
      </c>
      <c r="Q132" s="23"/>
    </row>
    <row r="133" spans="3:18" s="6" customFormat="1" ht="14.55" hidden="1" x14ac:dyDescent="0.35">
      <c r="C133" s="65">
        <f t="shared" si="59"/>
        <v>2022</v>
      </c>
      <c r="G133" s="23"/>
      <c r="H133" s="23"/>
      <c r="I133" s="23"/>
      <c r="J133" s="23"/>
      <c r="K133" s="23"/>
      <c r="L133" s="23"/>
      <c r="M133" s="23"/>
      <c r="N133" s="23">
        <f>N$108*N$112</f>
        <v>0</v>
      </c>
      <c r="O133" s="23">
        <f>IF(N133-(N133/N$111)&gt;0,N133-(N133/N$111),0)</f>
        <v>0</v>
      </c>
      <c r="P133" s="23">
        <f>IF(O133-(N133/N$111)&gt;0,O133-(N133/N$111),0)</f>
        <v>0</v>
      </c>
      <c r="Q133" s="23">
        <f>IF(P133-(N133/N$111)&gt;0,P133-(N133/N$111),0)</f>
        <v>0</v>
      </c>
    </row>
    <row r="134" spans="3:18" s="6" customFormat="1" ht="14.55" hidden="1" x14ac:dyDescent="0.35">
      <c r="C134" s="65">
        <f t="shared" si="59"/>
        <v>2023</v>
      </c>
      <c r="G134" s="23"/>
      <c r="H134" s="23"/>
      <c r="I134" s="23"/>
      <c r="J134" s="23"/>
      <c r="K134" s="23"/>
      <c r="L134" s="23"/>
      <c r="M134" s="23"/>
      <c r="N134" s="23"/>
      <c r="O134" s="23">
        <f>O$108*O$112</f>
        <v>0</v>
      </c>
      <c r="P134" s="23">
        <f>IF(O134-(O134/O$111)&gt;0,O134-(O134/O$111),0)</f>
        <v>0</v>
      </c>
      <c r="Q134" s="23">
        <f>IF(P134-(O134/O$111)&gt;0,P134-(O134/O$111),0)</f>
        <v>0</v>
      </c>
      <c r="R134" s="23"/>
    </row>
    <row r="135" spans="3:18" s="6" customFormat="1" ht="14.55" hidden="1" x14ac:dyDescent="0.35">
      <c r="C135" s="65">
        <f t="shared" si="59"/>
        <v>2024</v>
      </c>
      <c r="G135" s="23"/>
      <c r="H135" s="23"/>
      <c r="I135" s="23"/>
      <c r="J135" s="23"/>
      <c r="K135" s="23"/>
      <c r="L135" s="23"/>
      <c r="M135" s="23"/>
      <c r="N135" s="23"/>
      <c r="O135" s="23"/>
      <c r="P135" s="23">
        <f>P$108*P$112</f>
        <v>0</v>
      </c>
      <c r="Q135" s="23">
        <f>IF(P135-(P135/P$111)&gt;0,P135-(P135/P$111),0)</f>
        <v>0</v>
      </c>
      <c r="R135" s="23"/>
    </row>
    <row r="136" spans="3:18" s="6" customFormat="1" ht="14.55" hidden="1" x14ac:dyDescent="0.35">
      <c r="C136" s="65">
        <f t="shared" si="59"/>
        <v>2025</v>
      </c>
      <c r="G136" s="22"/>
      <c r="H136" s="43"/>
      <c r="I136" s="43"/>
      <c r="J136" s="43"/>
      <c r="K136" s="43"/>
      <c r="L136" s="43"/>
      <c r="M136" s="43"/>
      <c r="N136" s="43"/>
      <c r="O136" s="43"/>
      <c r="P136" s="43"/>
      <c r="Q136" s="23">
        <f>Q$108*Q$112</f>
        <v>0</v>
      </c>
      <c r="R136" s="23"/>
    </row>
    <row r="137" spans="3:18" s="6" customFormat="1" ht="14.55" hidden="1" x14ac:dyDescent="0.35">
      <c r="C137" s="1"/>
      <c r="G137" s="22"/>
      <c r="H137" s="20"/>
      <c r="J137" s="20"/>
    </row>
    <row r="138" spans="3:18" s="6" customFormat="1" ht="14.55" hidden="1" x14ac:dyDescent="0.35">
      <c r="C138" s="3" t="s">
        <v>288</v>
      </c>
      <c r="G138" s="22"/>
      <c r="H138" s="20"/>
      <c r="J138" s="20"/>
    </row>
    <row r="139" spans="3:18" s="6" customFormat="1" ht="14.55" hidden="1" x14ac:dyDescent="0.35">
      <c r="C139" s="1" t="s">
        <v>285</v>
      </c>
      <c r="G139" s="23">
        <f>G98*G117*G106</f>
        <v>0</v>
      </c>
      <c r="H139" s="23">
        <f t="shared" ref="H139:Q139" si="60">H98*H117*H106</f>
        <v>0</v>
      </c>
      <c r="I139" s="23">
        <f t="shared" si="60"/>
        <v>0</v>
      </c>
      <c r="J139" s="23">
        <f t="shared" si="60"/>
        <v>0</v>
      </c>
      <c r="K139" s="23">
        <f t="shared" si="60"/>
        <v>0</v>
      </c>
      <c r="L139" s="23">
        <f t="shared" si="60"/>
        <v>0</v>
      </c>
      <c r="M139" s="23">
        <f t="shared" si="60"/>
        <v>0</v>
      </c>
      <c r="N139" s="23">
        <f t="shared" si="60"/>
        <v>0</v>
      </c>
      <c r="O139" s="23">
        <f t="shared" si="60"/>
        <v>0</v>
      </c>
      <c r="P139" s="23">
        <f t="shared" si="60"/>
        <v>0</v>
      </c>
      <c r="Q139" s="23">
        <f t="shared" si="60"/>
        <v>0</v>
      </c>
    </row>
    <row r="140" spans="3:18" s="6" customFormat="1" ht="14.55" hidden="1" x14ac:dyDescent="0.35">
      <c r="C140" s="1" t="s">
        <v>286</v>
      </c>
      <c r="G140" s="22"/>
      <c r="H140" s="43">
        <f>G139*G118*H106</f>
        <v>0</v>
      </c>
      <c r="I140" s="43">
        <f t="shared" ref="I140:Q140" si="61">H139*H118*I106</f>
        <v>0</v>
      </c>
      <c r="J140" s="43">
        <f t="shared" si="61"/>
        <v>0</v>
      </c>
      <c r="K140" s="43">
        <f t="shared" si="61"/>
        <v>0</v>
      </c>
      <c r="L140" s="43">
        <f t="shared" si="61"/>
        <v>0</v>
      </c>
      <c r="M140" s="43">
        <f t="shared" si="61"/>
        <v>0</v>
      </c>
      <c r="N140" s="43">
        <f t="shared" si="61"/>
        <v>0</v>
      </c>
      <c r="O140" s="43">
        <f t="shared" si="61"/>
        <v>0</v>
      </c>
      <c r="P140" s="43">
        <f t="shared" si="61"/>
        <v>0</v>
      </c>
      <c r="Q140" s="43">
        <f t="shared" si="61"/>
        <v>0</v>
      </c>
    </row>
    <row r="141" spans="3:18" s="6" customFormat="1" ht="14.55" hidden="1" x14ac:dyDescent="0.35">
      <c r="C141" s="1" t="s">
        <v>287</v>
      </c>
      <c r="G141" s="22"/>
      <c r="H141" s="20"/>
      <c r="I141" s="43">
        <f>H140*G119*I106</f>
        <v>0</v>
      </c>
      <c r="J141" s="43">
        <f t="shared" ref="J141:Q141" si="62">I140*H119*J106</f>
        <v>0</v>
      </c>
      <c r="K141" s="43">
        <f t="shared" si="62"/>
        <v>0</v>
      </c>
      <c r="L141" s="43">
        <f t="shared" si="62"/>
        <v>0</v>
      </c>
      <c r="M141" s="43">
        <f t="shared" si="62"/>
        <v>0</v>
      </c>
      <c r="N141" s="43">
        <f t="shared" si="62"/>
        <v>0</v>
      </c>
      <c r="O141" s="43">
        <f t="shared" si="62"/>
        <v>0</v>
      </c>
      <c r="P141" s="43">
        <f t="shared" si="62"/>
        <v>0</v>
      </c>
      <c r="Q141" s="43">
        <f t="shared" si="62"/>
        <v>0</v>
      </c>
    </row>
    <row r="142" spans="3:18" s="6" customFormat="1" ht="14.55" hidden="1" x14ac:dyDescent="0.35">
      <c r="C142" s="3" t="s">
        <v>277</v>
      </c>
      <c r="G142" s="22"/>
      <c r="H142" s="20"/>
      <c r="I142" s="43"/>
      <c r="J142" s="43"/>
      <c r="K142" s="43"/>
      <c r="L142" s="43"/>
      <c r="M142" s="43"/>
      <c r="N142" s="43"/>
      <c r="O142" s="43"/>
      <c r="P142" s="43"/>
      <c r="Q142" s="43"/>
    </row>
    <row r="143" spans="3:18" s="6" customFormat="1" ht="14.55" hidden="1" x14ac:dyDescent="0.35">
      <c r="C143" s="65">
        <v>2015</v>
      </c>
      <c r="G143" s="23">
        <f>G$109*G$117</f>
        <v>0</v>
      </c>
      <c r="H143" s="23">
        <f>IF(G143-(G143/G$116)&gt;0,G143-(G143/G$116),0)</f>
        <v>0</v>
      </c>
      <c r="I143" s="23">
        <f>IF(H143-(G143/G$116)&gt;0,H143-(G143/G$116),0)</f>
        <v>0</v>
      </c>
      <c r="J143" s="23">
        <f>IF(I143-(G143/G$116)&gt;0,I143-(G143/G$116),0)</f>
        <v>0</v>
      </c>
      <c r="K143" s="23"/>
      <c r="L143" s="23"/>
      <c r="M143" s="23"/>
      <c r="N143" s="23"/>
      <c r="O143" s="23"/>
      <c r="P143" s="23"/>
      <c r="Q143" s="23"/>
    </row>
    <row r="144" spans="3:18" s="6" customFormat="1" ht="14.55" hidden="1" x14ac:dyDescent="0.35">
      <c r="C144" s="65">
        <f>C143+1</f>
        <v>2016</v>
      </c>
      <c r="G144" s="23"/>
      <c r="H144" s="23">
        <f>H$109*H$117</f>
        <v>0</v>
      </c>
      <c r="I144" s="23">
        <f>IF(H144-(H144/H$116)&gt;0,H144-(H144/H$116),0)</f>
        <v>0</v>
      </c>
      <c r="J144" s="23">
        <f>IF(I144-(H144/H$116)&gt;0,I144-(H144/H$116),0)</f>
        <v>0</v>
      </c>
      <c r="K144" s="23">
        <f>IF(J144-(H144/H$116)&gt;0,J144-(H144/H$116),0)</f>
        <v>0</v>
      </c>
      <c r="L144" s="23"/>
      <c r="M144" s="23"/>
      <c r="N144" s="23"/>
      <c r="O144" s="23"/>
      <c r="P144" s="23"/>
      <c r="Q144" s="23"/>
    </row>
    <row r="145" spans="3:18" s="6" customFormat="1" ht="14.55" hidden="1" x14ac:dyDescent="0.35">
      <c r="C145" s="65">
        <f t="shared" ref="C145:C153" si="63">C144+1</f>
        <v>2017</v>
      </c>
      <c r="G145" s="23"/>
      <c r="H145" s="23"/>
      <c r="I145" s="23">
        <f>I$109*I$117</f>
        <v>0</v>
      </c>
      <c r="J145" s="23">
        <f>IF(I145-(I145/I$116)&gt;0,I145-(I145/I$116),0)</f>
        <v>0</v>
      </c>
      <c r="K145" s="23">
        <f>IF(J145-(I145/I$116)&gt;0,J145-(I145/I$116),0)</f>
        <v>0</v>
      </c>
      <c r="L145" s="23">
        <f>IF(K145-(I145/I$116)&gt;0,K145-(I145/I$116),0)</f>
        <v>0</v>
      </c>
      <c r="M145" s="23"/>
      <c r="N145" s="23"/>
      <c r="O145" s="23"/>
      <c r="P145" s="23"/>
      <c r="Q145" s="23"/>
    </row>
    <row r="146" spans="3:18" s="6" customFormat="1" ht="14.55" hidden="1" x14ac:dyDescent="0.35">
      <c r="C146" s="65">
        <f t="shared" si="63"/>
        <v>2018</v>
      </c>
      <c r="G146" s="23"/>
      <c r="H146" s="23"/>
      <c r="I146" s="23"/>
      <c r="J146" s="23">
        <f>J$109*J$117</f>
        <v>0</v>
      </c>
      <c r="K146" s="23">
        <f>IF(J146-(J146/J$116)&gt;0,J146-(J146/J$116),0)</f>
        <v>0</v>
      </c>
      <c r="L146" s="23">
        <f>IF(K146-(J146/J$116)&gt;0,K146-(J146/J$116),0)</f>
        <v>0</v>
      </c>
      <c r="M146" s="23">
        <f>IF(L146-(J146/J$116)&gt;0,L146-(J146/J$116),0)</f>
        <v>0</v>
      </c>
      <c r="N146" s="23"/>
      <c r="O146" s="23"/>
      <c r="P146" s="23"/>
      <c r="Q146" s="23"/>
    </row>
    <row r="147" spans="3:18" s="6" customFormat="1" ht="14.55" hidden="1" x14ac:dyDescent="0.35">
      <c r="C147" s="65">
        <f t="shared" si="63"/>
        <v>2019</v>
      </c>
      <c r="G147" s="23"/>
      <c r="H147" s="23"/>
      <c r="I147" s="23"/>
      <c r="J147" s="23"/>
      <c r="K147" s="23">
        <f>K$109*K$117</f>
        <v>0</v>
      </c>
      <c r="L147" s="23">
        <f>IF(K147-(K147/K$116)&gt;0,K147-(K147/K$116),0)</f>
        <v>0</v>
      </c>
      <c r="M147" s="23">
        <f>IF(L147-(K147/K$116)&gt;0,L147-(K147/K$116),0)</f>
        <v>0</v>
      </c>
      <c r="N147" s="23">
        <f>IF(M147-(K147/K$116)&gt;0,M147-(K147/K$116),0)</f>
        <v>0</v>
      </c>
      <c r="O147" s="23"/>
      <c r="P147" s="23"/>
      <c r="Q147" s="23"/>
    </row>
    <row r="148" spans="3:18" s="6" customFormat="1" ht="14.55" hidden="1" x14ac:dyDescent="0.35">
      <c r="C148" s="65">
        <f t="shared" si="63"/>
        <v>2020</v>
      </c>
      <c r="G148" s="23"/>
      <c r="H148" s="23"/>
      <c r="I148" s="23"/>
      <c r="J148" s="23"/>
      <c r="K148" s="23"/>
      <c r="L148" s="23">
        <f>L$109*L$117</f>
        <v>0</v>
      </c>
      <c r="M148" s="23">
        <f>IF(L148-(L148/L$116)&gt;0,L148-(L148/L$116),0)</f>
        <v>0</v>
      </c>
      <c r="N148" s="23">
        <f>IF(M148-(L148/L$116)&gt;0,M148-(L148/L$116),0)</f>
        <v>0</v>
      </c>
      <c r="O148" s="23">
        <f>IF(N148-(L148/L$116)&gt;0,N148-(L148/L$116),0)</f>
        <v>0</v>
      </c>
      <c r="P148" s="23"/>
      <c r="Q148" s="23"/>
    </row>
    <row r="149" spans="3:18" s="6" customFormat="1" ht="14.55" hidden="1" x14ac:dyDescent="0.35">
      <c r="C149" s="65">
        <f t="shared" si="63"/>
        <v>2021</v>
      </c>
      <c r="G149" s="23"/>
      <c r="H149" s="23"/>
      <c r="I149" s="23"/>
      <c r="J149" s="23"/>
      <c r="K149" s="23"/>
      <c r="L149" s="23"/>
      <c r="M149" s="23">
        <f>M$109*M$117</f>
        <v>0</v>
      </c>
      <c r="N149" s="23">
        <f>IF(M149-(M149/M$116)&gt;0,M149-(M149/M$116),0)</f>
        <v>0</v>
      </c>
      <c r="O149" s="23">
        <f>IF(N149-(M149/M$116)&gt;0,N149-(M149/M$116),0)</f>
        <v>0</v>
      </c>
      <c r="P149" s="23">
        <f>IF(O149-(M149/M$116)&gt;0,O149-(M149/M$116),0)</f>
        <v>0</v>
      </c>
      <c r="Q149" s="23"/>
    </row>
    <row r="150" spans="3:18" s="6" customFormat="1" ht="14.55" hidden="1" x14ac:dyDescent="0.35">
      <c r="C150" s="65">
        <f t="shared" si="63"/>
        <v>2022</v>
      </c>
      <c r="G150" s="23"/>
      <c r="H150" s="23"/>
      <c r="I150" s="23"/>
      <c r="J150" s="23"/>
      <c r="K150" s="23"/>
      <c r="L150" s="23"/>
      <c r="M150" s="23"/>
      <c r="N150" s="23">
        <f>N$109*N$117</f>
        <v>0</v>
      </c>
      <c r="O150" s="23">
        <f>IF(N150-(N150/N$116)&gt;0,N150-(N150/N$116),0)</f>
        <v>0</v>
      </c>
      <c r="P150" s="23">
        <f>IF(O150-(N150/N$116)&gt;0,O150-(N150/N$116),0)</f>
        <v>0</v>
      </c>
      <c r="Q150" s="23">
        <f>IF(P150-(N150/N$116)&gt;0,P150-(N150/N$116),0)</f>
        <v>0</v>
      </c>
    </row>
    <row r="151" spans="3:18" s="6" customFormat="1" ht="14.55" hidden="1" x14ac:dyDescent="0.35">
      <c r="C151" s="65">
        <f t="shared" si="63"/>
        <v>2023</v>
      </c>
      <c r="G151" s="23"/>
      <c r="H151" s="23"/>
      <c r="I151" s="23"/>
      <c r="J151" s="23"/>
      <c r="K151" s="23"/>
      <c r="L151" s="23"/>
      <c r="M151" s="23"/>
      <c r="N151" s="23"/>
      <c r="O151" s="23">
        <f>O$109*O$117</f>
        <v>0</v>
      </c>
      <c r="P151" s="23">
        <f>IF(O151-(O151/O$116)&gt;0,O151-(O151/O$116),0)</f>
        <v>0</v>
      </c>
      <c r="Q151" s="23">
        <f>IF(P151-(O151/O$116)&gt;0,P151-(O151/O$116),0)</f>
        <v>0</v>
      </c>
      <c r="R151" s="23"/>
    </row>
    <row r="152" spans="3:18" s="6" customFormat="1" ht="14.55" hidden="1" x14ac:dyDescent="0.35">
      <c r="C152" s="65">
        <f t="shared" si="63"/>
        <v>2024</v>
      </c>
      <c r="G152" s="23"/>
      <c r="H152" s="23"/>
      <c r="I152" s="23"/>
      <c r="J152" s="23"/>
      <c r="K152" s="23"/>
      <c r="L152" s="23"/>
      <c r="M152" s="23"/>
      <c r="N152" s="23"/>
      <c r="O152" s="23"/>
      <c r="P152" s="23">
        <f>P$109*P$117</f>
        <v>0</v>
      </c>
      <c r="Q152" s="23">
        <f>IF(P152-(P152/P$116)&gt;0,P152-(P152/P$116),0)</f>
        <v>0</v>
      </c>
      <c r="R152" s="23"/>
    </row>
    <row r="153" spans="3:18" s="6" customFormat="1" ht="14.55" hidden="1" x14ac:dyDescent="0.35">
      <c r="C153" s="65">
        <f t="shared" si="63"/>
        <v>2025</v>
      </c>
      <c r="G153" s="23"/>
      <c r="H153" s="23"/>
      <c r="I153" s="23"/>
      <c r="J153" s="23"/>
      <c r="K153" s="23"/>
      <c r="L153" s="23"/>
      <c r="M153" s="23"/>
      <c r="N153" s="23"/>
      <c r="O153" s="23"/>
      <c r="P153" s="23"/>
      <c r="Q153" s="23">
        <f>Q$109*Q$117</f>
        <v>0</v>
      </c>
      <c r="R153" s="23"/>
    </row>
    <row r="154" spans="3:18" s="6" customFormat="1" ht="14.55" hidden="1" x14ac:dyDescent="0.35">
      <c r="C154" s="1"/>
      <c r="G154" s="22"/>
      <c r="H154" s="43"/>
      <c r="I154" s="43"/>
      <c r="J154" s="43"/>
      <c r="K154" s="43"/>
      <c r="L154" s="43"/>
      <c r="M154" s="43"/>
      <c r="N154" s="43"/>
      <c r="O154" s="43"/>
      <c r="P154" s="43"/>
      <c r="Q154" s="43"/>
    </row>
    <row r="155" spans="3:18" s="6" customFormat="1" ht="14.55" hidden="1" x14ac:dyDescent="0.35">
      <c r="C155" s="1"/>
      <c r="G155" s="22"/>
      <c r="H155" s="20"/>
      <c r="I155" s="43"/>
      <c r="J155" s="43"/>
      <c r="K155" s="43"/>
      <c r="L155" s="43"/>
      <c r="M155" s="43"/>
      <c r="N155" s="43"/>
      <c r="O155" s="43"/>
      <c r="P155" s="43"/>
      <c r="Q155" s="43"/>
    </row>
    <row r="156" spans="3:18" s="6" customFormat="1" x14ac:dyDescent="0.3">
      <c r="C156" s="47"/>
      <c r="G156" s="22"/>
      <c r="H156" s="20"/>
      <c r="J156" s="20"/>
    </row>
    <row r="157" spans="3:18" s="6" customFormat="1" x14ac:dyDescent="0.3">
      <c r="C157" s="39" t="s">
        <v>289</v>
      </c>
      <c r="D157" s="39"/>
      <c r="E157" s="39"/>
      <c r="F157" s="39"/>
      <c r="G157" s="42">
        <f>SUM(G122:G136)</f>
        <v>0</v>
      </c>
      <c r="H157" s="42">
        <f t="shared" ref="H157:Q157" si="64">SUM(H122:H136)</f>
        <v>225</v>
      </c>
      <c r="I157" s="42">
        <f t="shared" si="64"/>
        <v>220.15513091580939</v>
      </c>
      <c r="J157" s="42">
        <f t="shared" si="64"/>
        <v>216.10247551481083</v>
      </c>
      <c r="K157" s="42">
        <f t="shared" si="64"/>
        <v>213.01933805399582</v>
      </c>
      <c r="L157" s="42">
        <f t="shared" si="64"/>
        <v>215.67640503344472</v>
      </c>
      <c r="M157" s="42">
        <f t="shared" si="64"/>
        <v>218.03182417232938</v>
      </c>
      <c r="N157" s="42">
        <f t="shared" si="64"/>
        <v>219.95156787126925</v>
      </c>
      <c r="O157" s="42">
        <f t="shared" si="64"/>
        <v>221.5061309665175</v>
      </c>
      <c r="P157" s="42">
        <f t="shared" si="64"/>
        <v>222.99901957891689</v>
      </c>
      <c r="Q157" s="42">
        <f t="shared" si="64"/>
        <v>224.41422061082918</v>
      </c>
    </row>
    <row r="158" spans="3:18" s="6" customFormat="1" x14ac:dyDescent="0.3">
      <c r="C158" s="39" t="s">
        <v>290</v>
      </c>
      <c r="D158" s="39"/>
      <c r="E158" s="39"/>
      <c r="F158" s="39"/>
      <c r="G158" s="42">
        <f>SUM(G139:G153)</f>
        <v>0</v>
      </c>
      <c r="H158" s="42">
        <f t="shared" ref="H158:Q158" si="65">SUM(H139:H153)</f>
        <v>0</v>
      </c>
      <c r="I158" s="42">
        <f t="shared" si="65"/>
        <v>0</v>
      </c>
      <c r="J158" s="42">
        <f t="shared" si="65"/>
        <v>0</v>
      </c>
      <c r="K158" s="42">
        <f t="shared" si="65"/>
        <v>0</v>
      </c>
      <c r="L158" s="42">
        <f t="shared" si="65"/>
        <v>0</v>
      </c>
      <c r="M158" s="42">
        <f t="shared" si="65"/>
        <v>0</v>
      </c>
      <c r="N158" s="42">
        <f t="shared" si="65"/>
        <v>0</v>
      </c>
      <c r="O158" s="42">
        <f t="shared" si="65"/>
        <v>0</v>
      </c>
      <c r="P158" s="42">
        <f t="shared" si="65"/>
        <v>0</v>
      </c>
      <c r="Q158" s="42">
        <f t="shared" si="65"/>
        <v>0</v>
      </c>
    </row>
    <row r="159" spans="3:18" s="6" customFormat="1" x14ac:dyDescent="0.3">
      <c r="C159" s="39" t="s">
        <v>8</v>
      </c>
      <c r="D159" s="39"/>
      <c r="E159" s="39"/>
      <c r="F159" s="39"/>
      <c r="G159" s="42">
        <f>SUM(G157:G158)</f>
        <v>0</v>
      </c>
      <c r="H159" s="42">
        <f t="shared" ref="H159:Q159" si="66">SUM(H157:H158)</f>
        <v>225</v>
      </c>
      <c r="I159" s="42">
        <f t="shared" si="66"/>
        <v>220.15513091580939</v>
      </c>
      <c r="J159" s="42">
        <f t="shared" si="66"/>
        <v>216.10247551481083</v>
      </c>
      <c r="K159" s="42">
        <f t="shared" si="66"/>
        <v>213.01933805399582</v>
      </c>
      <c r="L159" s="42">
        <f t="shared" si="66"/>
        <v>215.67640503344472</v>
      </c>
      <c r="M159" s="42">
        <f t="shared" si="66"/>
        <v>218.03182417232938</v>
      </c>
      <c r="N159" s="42">
        <f t="shared" si="66"/>
        <v>219.95156787126925</v>
      </c>
      <c r="O159" s="42">
        <f t="shared" si="66"/>
        <v>221.5061309665175</v>
      </c>
      <c r="P159" s="42">
        <f t="shared" si="66"/>
        <v>222.99901957891689</v>
      </c>
      <c r="Q159" s="42">
        <f t="shared" si="66"/>
        <v>224.41422061082918</v>
      </c>
    </row>
    <row r="160" spans="3:18" s="6" customFormat="1" x14ac:dyDescent="0.3">
      <c r="C160" s="47"/>
      <c r="G160" s="22"/>
      <c r="H160" s="20"/>
      <c r="J160" s="20"/>
    </row>
    <row r="161" spans="2:17" x14ac:dyDescent="0.3">
      <c r="H161" s="18"/>
    </row>
    <row r="162" spans="2:17" x14ac:dyDescent="0.3">
      <c r="B162" s="8" t="s">
        <v>294</v>
      </c>
      <c r="C162" s="8"/>
      <c r="D162" s="8"/>
      <c r="E162" s="8"/>
      <c r="F162" s="8"/>
      <c r="G162" s="8"/>
      <c r="H162" s="8"/>
      <c r="I162" s="8"/>
      <c r="J162" s="8"/>
      <c r="K162" s="8"/>
      <c r="L162" s="8"/>
      <c r="M162" s="8"/>
      <c r="N162" s="8"/>
      <c r="O162" s="8"/>
      <c r="P162" s="8"/>
      <c r="Q162" s="8"/>
    </row>
    <row r="164" spans="2:17" x14ac:dyDescent="0.3">
      <c r="C164" s="5" t="s">
        <v>295</v>
      </c>
      <c r="D164" s="37"/>
      <c r="E164" s="37"/>
      <c r="F164" s="37"/>
      <c r="G164" s="37"/>
      <c r="H164" s="37"/>
      <c r="I164" s="37"/>
      <c r="J164" s="37"/>
      <c r="K164" s="37"/>
      <c r="L164" s="37"/>
      <c r="M164" s="37"/>
      <c r="N164" s="37"/>
      <c r="O164" s="37"/>
      <c r="P164" s="37"/>
      <c r="Q164" s="37"/>
    </row>
    <row r="165" spans="2:17" x14ac:dyDescent="0.3">
      <c r="C165" s="6" t="s">
        <v>9</v>
      </c>
      <c r="E165" t="s">
        <v>25</v>
      </c>
      <c r="G165" s="57">
        <v>15</v>
      </c>
      <c r="H165" s="57">
        <f>G165</f>
        <v>15</v>
      </c>
      <c r="I165" s="57">
        <f t="shared" ref="I165:Q165" si="67">H165</f>
        <v>15</v>
      </c>
      <c r="J165" s="57">
        <v>15</v>
      </c>
      <c r="K165" s="57">
        <f t="shared" si="67"/>
        <v>15</v>
      </c>
      <c r="L165" s="57">
        <f t="shared" si="67"/>
        <v>15</v>
      </c>
      <c r="M165" s="57">
        <f t="shared" si="67"/>
        <v>15</v>
      </c>
      <c r="N165" s="57">
        <f t="shared" si="67"/>
        <v>15</v>
      </c>
      <c r="O165" s="57">
        <f t="shared" si="67"/>
        <v>15</v>
      </c>
      <c r="P165" s="57">
        <f t="shared" si="67"/>
        <v>15</v>
      </c>
      <c r="Q165" s="57">
        <f t="shared" si="67"/>
        <v>15</v>
      </c>
    </row>
    <row r="166" spans="2:17" x14ac:dyDescent="0.3">
      <c r="C166" s="39" t="s">
        <v>297</v>
      </c>
      <c r="D166" s="39"/>
      <c r="E166" s="39"/>
      <c r="F166" s="39"/>
      <c r="G166" s="40">
        <f>G159/G165</f>
        <v>0</v>
      </c>
      <c r="H166" s="40">
        <f t="shared" ref="H166:Q166" si="68">H159/H165</f>
        <v>15</v>
      </c>
      <c r="I166" s="40">
        <f t="shared" si="68"/>
        <v>14.677008727720626</v>
      </c>
      <c r="J166" s="40">
        <f t="shared" si="68"/>
        <v>14.406831700987389</v>
      </c>
      <c r="K166" s="40">
        <f t="shared" si="68"/>
        <v>14.201289203599721</v>
      </c>
      <c r="L166" s="40">
        <f t="shared" si="68"/>
        <v>14.378427002229648</v>
      </c>
      <c r="M166" s="40">
        <f t="shared" si="68"/>
        <v>14.535454944821959</v>
      </c>
      <c r="N166" s="40">
        <f t="shared" si="68"/>
        <v>14.663437858084617</v>
      </c>
      <c r="O166" s="40">
        <f t="shared" si="68"/>
        <v>14.767075397767833</v>
      </c>
      <c r="P166" s="40">
        <f t="shared" si="68"/>
        <v>14.866601305261126</v>
      </c>
      <c r="Q166" s="40">
        <f t="shared" si="68"/>
        <v>14.960948040721945</v>
      </c>
    </row>
    <row r="167" spans="2:17" x14ac:dyDescent="0.3">
      <c r="C167" s="6" t="s">
        <v>2</v>
      </c>
      <c r="E167" t="s">
        <v>24</v>
      </c>
      <c r="G167" s="57">
        <v>10</v>
      </c>
      <c r="H167" s="57">
        <f>G167</f>
        <v>10</v>
      </c>
      <c r="I167" s="57">
        <f t="shared" ref="I167:Q167" si="69">H167</f>
        <v>10</v>
      </c>
      <c r="J167" s="57">
        <f t="shared" si="69"/>
        <v>10</v>
      </c>
      <c r="K167" s="57">
        <f t="shared" si="69"/>
        <v>10</v>
      </c>
      <c r="L167" s="57">
        <f t="shared" si="69"/>
        <v>10</v>
      </c>
      <c r="M167" s="57">
        <f t="shared" si="69"/>
        <v>10</v>
      </c>
      <c r="N167" s="57">
        <f t="shared" si="69"/>
        <v>10</v>
      </c>
      <c r="O167" s="57">
        <f t="shared" si="69"/>
        <v>10</v>
      </c>
      <c r="P167" s="57">
        <f t="shared" si="69"/>
        <v>10</v>
      </c>
      <c r="Q167" s="57">
        <f t="shared" si="69"/>
        <v>10</v>
      </c>
    </row>
    <row r="168" spans="2:17" x14ac:dyDescent="0.3">
      <c r="C168" s="6" t="s">
        <v>3</v>
      </c>
      <c r="E168" t="s">
        <v>24</v>
      </c>
      <c r="G168" s="57">
        <v>2</v>
      </c>
      <c r="H168" s="57">
        <f t="shared" ref="H168:Q169" si="70">G168</f>
        <v>2</v>
      </c>
      <c r="I168" s="57">
        <f t="shared" si="70"/>
        <v>2</v>
      </c>
      <c r="J168" s="57">
        <f t="shared" si="70"/>
        <v>2</v>
      </c>
      <c r="K168" s="57">
        <f t="shared" si="70"/>
        <v>2</v>
      </c>
      <c r="L168" s="57">
        <f t="shared" si="70"/>
        <v>2</v>
      </c>
      <c r="M168" s="57">
        <f t="shared" si="70"/>
        <v>2</v>
      </c>
      <c r="N168" s="57">
        <f t="shared" si="70"/>
        <v>2</v>
      </c>
      <c r="O168" s="57">
        <f t="shared" si="70"/>
        <v>2</v>
      </c>
      <c r="P168" s="57">
        <f t="shared" si="70"/>
        <v>2</v>
      </c>
      <c r="Q168" s="57">
        <f t="shared" si="70"/>
        <v>2</v>
      </c>
    </row>
    <row r="169" spans="2:17" x14ac:dyDescent="0.3">
      <c r="C169" s="6" t="s">
        <v>4</v>
      </c>
      <c r="E169" t="s">
        <v>24</v>
      </c>
      <c r="G169" s="57">
        <v>5</v>
      </c>
      <c r="H169" s="57">
        <f t="shared" si="70"/>
        <v>5</v>
      </c>
      <c r="I169" s="57">
        <f t="shared" si="70"/>
        <v>5</v>
      </c>
      <c r="J169" s="57">
        <f t="shared" si="70"/>
        <v>5</v>
      </c>
      <c r="K169" s="57">
        <f t="shared" si="70"/>
        <v>5</v>
      </c>
      <c r="L169" s="57">
        <f t="shared" si="70"/>
        <v>5</v>
      </c>
      <c r="M169" s="57">
        <f t="shared" si="70"/>
        <v>5</v>
      </c>
      <c r="N169" s="57">
        <f t="shared" si="70"/>
        <v>5</v>
      </c>
      <c r="O169" s="57">
        <f t="shared" si="70"/>
        <v>5</v>
      </c>
      <c r="P169" s="57">
        <f t="shared" si="70"/>
        <v>5</v>
      </c>
      <c r="Q169" s="57">
        <f t="shared" si="70"/>
        <v>5</v>
      </c>
    </row>
    <row r="170" spans="2:17" x14ac:dyDescent="0.3">
      <c r="C170" s="39" t="s">
        <v>298</v>
      </c>
      <c r="D170" s="39"/>
      <c r="E170" s="39"/>
      <c r="F170" s="39"/>
      <c r="G170" s="40">
        <f t="shared" ref="G170:Q170" si="71">G166/G167</f>
        <v>0</v>
      </c>
      <c r="H170" s="40">
        <f t="shared" si="71"/>
        <v>1.5</v>
      </c>
      <c r="I170" s="40">
        <f t="shared" si="71"/>
        <v>1.4677008727720626</v>
      </c>
      <c r="J170" s="40">
        <f t="shared" si="71"/>
        <v>1.440683170098739</v>
      </c>
      <c r="K170" s="40">
        <f t="shared" si="71"/>
        <v>1.4201289203599721</v>
      </c>
      <c r="L170" s="40">
        <f t="shared" si="71"/>
        <v>1.4378427002229648</v>
      </c>
      <c r="M170" s="40">
        <f t="shared" si="71"/>
        <v>1.4535454944821959</v>
      </c>
      <c r="N170" s="40">
        <f t="shared" si="71"/>
        <v>1.4663437858084616</v>
      </c>
      <c r="O170" s="40">
        <f t="shared" si="71"/>
        <v>1.4767075397767833</v>
      </c>
      <c r="P170" s="40">
        <f t="shared" si="71"/>
        <v>1.4866601305261127</v>
      </c>
      <c r="Q170" s="40">
        <f t="shared" si="71"/>
        <v>1.4960948040721944</v>
      </c>
    </row>
    <row r="171" spans="2:17" x14ac:dyDescent="0.3">
      <c r="C171" s="39" t="s">
        <v>299</v>
      </c>
      <c r="D171" s="39"/>
      <c r="E171" s="39"/>
      <c r="F171" s="39"/>
      <c r="G171" s="40">
        <f t="shared" ref="G171:Q171" si="72">G166/G168</f>
        <v>0</v>
      </c>
      <c r="H171" s="40">
        <f t="shared" si="72"/>
        <v>7.5</v>
      </c>
      <c r="I171" s="40">
        <f t="shared" si="72"/>
        <v>7.3385043638603129</v>
      </c>
      <c r="J171" s="40">
        <f t="shared" si="72"/>
        <v>7.2034158504936947</v>
      </c>
      <c r="K171" s="40">
        <f t="shared" si="72"/>
        <v>7.1006446017998606</v>
      </c>
      <c r="L171" s="40">
        <f t="shared" si="72"/>
        <v>7.1892135011148239</v>
      </c>
      <c r="M171" s="40">
        <f t="shared" si="72"/>
        <v>7.2677274724109795</v>
      </c>
      <c r="N171" s="40">
        <f t="shared" si="72"/>
        <v>7.3317189290423084</v>
      </c>
      <c r="O171" s="40">
        <f t="shared" si="72"/>
        <v>7.3835376988839165</v>
      </c>
      <c r="P171" s="40">
        <f t="shared" si="72"/>
        <v>7.4333006526305629</v>
      </c>
      <c r="Q171" s="40">
        <f t="shared" si="72"/>
        <v>7.4804740203609725</v>
      </c>
    </row>
    <row r="172" spans="2:17" x14ac:dyDescent="0.3">
      <c r="C172" s="39" t="s">
        <v>300</v>
      </c>
      <c r="D172" s="39"/>
      <c r="E172" s="39"/>
      <c r="F172" s="39"/>
      <c r="G172" s="40">
        <f t="shared" ref="G172:Q172" si="73">G166/G169</f>
        <v>0</v>
      </c>
      <c r="H172" s="40">
        <f t="shared" si="73"/>
        <v>3</v>
      </c>
      <c r="I172" s="40">
        <f t="shared" si="73"/>
        <v>2.9354017455441253</v>
      </c>
      <c r="J172" s="40">
        <f t="shared" si="73"/>
        <v>2.8813663401974781</v>
      </c>
      <c r="K172" s="40">
        <f t="shared" si="73"/>
        <v>2.8402578407199441</v>
      </c>
      <c r="L172" s="40">
        <f t="shared" si="73"/>
        <v>2.8756854004459296</v>
      </c>
      <c r="M172" s="40">
        <f t="shared" si="73"/>
        <v>2.9070909889643919</v>
      </c>
      <c r="N172" s="40">
        <f t="shared" si="73"/>
        <v>2.9326875716169232</v>
      </c>
      <c r="O172" s="40">
        <f t="shared" si="73"/>
        <v>2.9534150795535665</v>
      </c>
      <c r="P172" s="40">
        <f t="shared" si="73"/>
        <v>2.9733202610522254</v>
      </c>
      <c r="Q172" s="40">
        <f t="shared" si="73"/>
        <v>2.9921896081443888</v>
      </c>
    </row>
    <row r="175" spans="2:17" x14ac:dyDescent="0.3">
      <c r="B175" s="38"/>
      <c r="C175" s="5" t="s">
        <v>296</v>
      </c>
      <c r="D175" s="37"/>
      <c r="E175" s="37"/>
      <c r="F175" s="37"/>
      <c r="G175" s="37"/>
      <c r="H175" s="37"/>
      <c r="I175" s="37"/>
      <c r="J175" s="37"/>
      <c r="K175" s="37"/>
      <c r="L175" s="37"/>
      <c r="M175" s="37"/>
      <c r="N175" s="37"/>
      <c r="O175" s="37"/>
      <c r="P175" s="37"/>
      <c r="Q175" s="37"/>
    </row>
    <row r="176" spans="2:17" x14ac:dyDescent="0.3">
      <c r="C176" s="6" t="s">
        <v>10</v>
      </c>
      <c r="E176" t="s">
        <v>26</v>
      </c>
      <c r="G176" s="58">
        <v>1</v>
      </c>
      <c r="H176" s="58">
        <v>1</v>
      </c>
      <c r="I176" s="58">
        <v>1</v>
      </c>
      <c r="J176" s="58">
        <v>1</v>
      </c>
      <c r="K176" s="58">
        <v>1</v>
      </c>
      <c r="L176" s="58">
        <v>1</v>
      </c>
      <c r="M176" s="58">
        <v>1</v>
      </c>
      <c r="N176" s="58">
        <v>1</v>
      </c>
      <c r="O176" s="58">
        <v>1</v>
      </c>
      <c r="P176" s="58">
        <v>1</v>
      </c>
      <c r="Q176" s="58">
        <v>1</v>
      </c>
    </row>
    <row r="177" spans="2:17" x14ac:dyDescent="0.3">
      <c r="C177" s="6" t="s">
        <v>11</v>
      </c>
      <c r="G177" s="59">
        <v>1.5</v>
      </c>
      <c r="H177" s="59">
        <v>1.5</v>
      </c>
      <c r="I177" s="59">
        <v>1.5</v>
      </c>
      <c r="J177" s="59">
        <v>1.5</v>
      </c>
      <c r="K177" s="59">
        <v>1.5</v>
      </c>
      <c r="L177" s="59">
        <v>1.5</v>
      </c>
      <c r="M177" s="59">
        <v>1.5</v>
      </c>
      <c r="N177" s="59">
        <v>1.5</v>
      </c>
      <c r="O177" s="59">
        <v>1.5</v>
      </c>
      <c r="P177" s="59">
        <v>1.5</v>
      </c>
      <c r="Q177" s="59">
        <v>1.5</v>
      </c>
    </row>
    <row r="178" spans="2:17" x14ac:dyDescent="0.3">
      <c r="C178" s="6" t="s">
        <v>1</v>
      </c>
      <c r="E178" t="s">
        <v>27</v>
      </c>
      <c r="G178" s="57">
        <v>6</v>
      </c>
      <c r="H178" s="57">
        <v>6</v>
      </c>
      <c r="I178" s="57">
        <v>6</v>
      </c>
      <c r="J178" s="57">
        <v>6</v>
      </c>
      <c r="K178" s="57">
        <v>6</v>
      </c>
      <c r="L178" s="57">
        <v>6</v>
      </c>
      <c r="M178" s="57">
        <v>6</v>
      </c>
      <c r="N178" s="57">
        <v>6</v>
      </c>
      <c r="O178" s="57">
        <v>6</v>
      </c>
      <c r="P178" s="57">
        <v>6</v>
      </c>
      <c r="Q178" s="57">
        <v>6</v>
      </c>
    </row>
    <row r="179" spans="2:17" x14ac:dyDescent="0.3">
      <c r="C179" s="6" t="s">
        <v>12</v>
      </c>
      <c r="G179" s="57">
        <v>0.5</v>
      </c>
      <c r="H179" s="57">
        <v>0.5</v>
      </c>
      <c r="I179" s="57">
        <v>0.5</v>
      </c>
      <c r="J179" s="57">
        <v>0.5</v>
      </c>
      <c r="K179" s="57">
        <v>0.5</v>
      </c>
      <c r="L179" s="57">
        <v>0.5</v>
      </c>
      <c r="M179" s="57">
        <v>0.5</v>
      </c>
      <c r="N179" s="57">
        <v>0.5</v>
      </c>
      <c r="O179" s="57">
        <v>0.5</v>
      </c>
      <c r="P179" s="57">
        <v>0.5</v>
      </c>
      <c r="Q179" s="57">
        <v>0.5</v>
      </c>
    </row>
    <row r="180" spans="2:17" x14ac:dyDescent="0.3">
      <c r="C180" t="s">
        <v>38</v>
      </c>
      <c r="G180" s="4">
        <f t="shared" ref="G180:Q180" si="74">SUM(G97:G98)*G177*G176</f>
        <v>0</v>
      </c>
      <c r="H180" s="4">
        <f t="shared" si="74"/>
        <v>0</v>
      </c>
      <c r="I180" s="4">
        <f t="shared" si="74"/>
        <v>105.23269637371409</v>
      </c>
      <c r="J180" s="4">
        <f t="shared" si="74"/>
        <v>106.42101689850216</v>
      </c>
      <c r="K180" s="4">
        <f t="shared" si="74"/>
        <v>107.87529380877746</v>
      </c>
      <c r="L180" s="4">
        <f t="shared" si="74"/>
        <v>109.21829684288744</v>
      </c>
      <c r="M180" s="4">
        <f t="shared" si="74"/>
        <v>109.95414560682917</v>
      </c>
      <c r="N180" s="4">
        <f t="shared" si="74"/>
        <v>110.75490935718727</v>
      </c>
      <c r="O180" s="4">
        <f t="shared" si="74"/>
        <v>111.55014148575982</v>
      </c>
      <c r="P180" s="4">
        <f t="shared" si="74"/>
        <v>112.19347852542828</v>
      </c>
      <c r="Q180" s="4">
        <f t="shared" si="74"/>
        <v>112.87771090505564</v>
      </c>
    </row>
    <row r="181" spans="2:17" x14ac:dyDescent="0.3">
      <c r="C181" t="s">
        <v>37</v>
      </c>
      <c r="G181" s="4">
        <f>G159*G176*G178*G179</f>
        <v>0</v>
      </c>
      <c r="H181" s="4">
        <f t="shared" ref="H181:Q181" si="75">H159*H176*H178*H179</f>
        <v>675</v>
      </c>
      <c r="I181" s="4">
        <f t="shared" si="75"/>
        <v>660.46539274742815</v>
      </c>
      <c r="J181" s="4">
        <f t="shared" si="75"/>
        <v>648.30742654443247</v>
      </c>
      <c r="K181" s="4">
        <f t="shared" si="75"/>
        <v>639.05801416198744</v>
      </c>
      <c r="L181" s="4">
        <f t="shared" si="75"/>
        <v>647.02921510033411</v>
      </c>
      <c r="M181" s="4">
        <f t="shared" si="75"/>
        <v>654.09547251698814</v>
      </c>
      <c r="N181" s="4">
        <f t="shared" si="75"/>
        <v>659.85470361380771</v>
      </c>
      <c r="O181" s="4">
        <f t="shared" si="75"/>
        <v>664.51839289955251</v>
      </c>
      <c r="P181" s="4">
        <f t="shared" si="75"/>
        <v>668.99705873675066</v>
      </c>
      <c r="Q181" s="4">
        <f t="shared" si="75"/>
        <v>673.24266183248756</v>
      </c>
    </row>
    <row r="182" spans="2:17" x14ac:dyDescent="0.3">
      <c r="C182" t="s">
        <v>13</v>
      </c>
      <c r="G182" s="4">
        <f>G180+G181</f>
        <v>0</v>
      </c>
      <c r="H182" s="4">
        <f t="shared" ref="H182:Q182" si="76">H180+H181</f>
        <v>675</v>
      </c>
      <c r="I182" s="4">
        <f t="shared" si="76"/>
        <v>765.69808912114229</v>
      </c>
      <c r="J182" s="4">
        <f t="shared" si="76"/>
        <v>754.72844344293458</v>
      </c>
      <c r="K182" s="4">
        <f t="shared" si="76"/>
        <v>746.93330797076487</v>
      </c>
      <c r="L182" s="4">
        <f t="shared" si="76"/>
        <v>756.24751194322153</v>
      </c>
      <c r="M182" s="4">
        <f t="shared" si="76"/>
        <v>764.04961812381725</v>
      </c>
      <c r="N182" s="4">
        <f t="shared" si="76"/>
        <v>770.60961297099493</v>
      </c>
      <c r="O182" s="4">
        <f t="shared" si="76"/>
        <v>776.06853438531232</v>
      </c>
      <c r="P182" s="4">
        <f t="shared" si="76"/>
        <v>781.19053726217896</v>
      </c>
      <c r="Q182" s="4">
        <f t="shared" si="76"/>
        <v>786.12037273754322</v>
      </c>
    </row>
    <row r="183" spans="2:17" x14ac:dyDescent="0.3">
      <c r="C183" s="6" t="s">
        <v>39</v>
      </c>
      <c r="G183" s="60">
        <v>15</v>
      </c>
      <c r="H183" s="60">
        <v>15</v>
      </c>
      <c r="I183" s="60">
        <f>H183</f>
        <v>15</v>
      </c>
      <c r="J183" s="60">
        <f t="shared" ref="J183:Q184" si="77">I183</f>
        <v>15</v>
      </c>
      <c r="K183" s="60">
        <f t="shared" si="77"/>
        <v>15</v>
      </c>
      <c r="L183" s="60">
        <f t="shared" si="77"/>
        <v>15</v>
      </c>
      <c r="M183" s="60">
        <f t="shared" si="77"/>
        <v>15</v>
      </c>
      <c r="N183" s="60">
        <f t="shared" si="77"/>
        <v>15</v>
      </c>
      <c r="O183" s="60">
        <f t="shared" si="77"/>
        <v>15</v>
      </c>
      <c r="P183" s="60">
        <f t="shared" si="77"/>
        <v>15</v>
      </c>
      <c r="Q183" s="60">
        <f t="shared" si="77"/>
        <v>15</v>
      </c>
    </row>
    <row r="184" spans="2:17" x14ac:dyDescent="0.3">
      <c r="C184" s="6" t="s">
        <v>40</v>
      </c>
      <c r="G184" s="60">
        <v>42</v>
      </c>
      <c r="H184" s="60">
        <v>42</v>
      </c>
      <c r="I184" s="60">
        <f>H184</f>
        <v>42</v>
      </c>
      <c r="J184" s="60">
        <f t="shared" si="77"/>
        <v>42</v>
      </c>
      <c r="K184" s="60">
        <f t="shared" si="77"/>
        <v>42</v>
      </c>
      <c r="L184" s="60">
        <f t="shared" si="77"/>
        <v>42</v>
      </c>
      <c r="M184" s="60">
        <f t="shared" si="77"/>
        <v>42</v>
      </c>
      <c r="N184" s="60">
        <f t="shared" si="77"/>
        <v>42</v>
      </c>
      <c r="O184" s="60">
        <f t="shared" si="77"/>
        <v>42</v>
      </c>
      <c r="P184" s="60">
        <f t="shared" si="77"/>
        <v>42</v>
      </c>
      <c r="Q184" s="60">
        <f t="shared" si="77"/>
        <v>42</v>
      </c>
    </row>
    <row r="185" spans="2:17" x14ac:dyDescent="0.3">
      <c r="C185" s="39" t="s">
        <v>301</v>
      </c>
      <c r="D185" s="39"/>
      <c r="E185" s="39"/>
      <c r="F185" s="39"/>
      <c r="G185" s="40">
        <f>G182/(G183*G184)</f>
        <v>0</v>
      </c>
      <c r="H185" s="40">
        <f>H182/(H183*H184)</f>
        <v>1.0714285714285714</v>
      </c>
      <c r="I185" s="40">
        <f t="shared" ref="I185:Q185" si="78">I182/(I183*I184)</f>
        <v>1.2153937922557814</v>
      </c>
      <c r="J185" s="40">
        <f t="shared" si="78"/>
        <v>1.1979816562586263</v>
      </c>
      <c r="K185" s="40">
        <f t="shared" si="78"/>
        <v>1.1856084253504204</v>
      </c>
      <c r="L185" s="40">
        <f t="shared" si="78"/>
        <v>1.2003928761003517</v>
      </c>
      <c r="M185" s="40">
        <f t="shared" si="78"/>
        <v>1.2127771716251068</v>
      </c>
      <c r="N185" s="40">
        <f t="shared" si="78"/>
        <v>1.223189861858722</v>
      </c>
      <c r="O185" s="40">
        <f t="shared" si="78"/>
        <v>1.2318548164846228</v>
      </c>
      <c r="P185" s="40">
        <f t="shared" si="78"/>
        <v>1.2399849797812363</v>
      </c>
      <c r="Q185" s="40">
        <f t="shared" si="78"/>
        <v>1.2478101154564178</v>
      </c>
    </row>
    <row r="187" spans="2:17" x14ac:dyDescent="0.3">
      <c r="B187" s="38"/>
      <c r="C187" s="5" t="s">
        <v>302</v>
      </c>
      <c r="D187" s="37"/>
      <c r="E187" s="61"/>
      <c r="F187" s="61"/>
      <c r="G187" s="61"/>
      <c r="H187" s="61"/>
      <c r="I187" s="61"/>
      <c r="J187" s="61"/>
      <c r="K187" s="61"/>
      <c r="L187" s="61"/>
      <c r="M187" s="61"/>
      <c r="N187" s="61"/>
      <c r="O187" s="61"/>
      <c r="P187" s="61"/>
      <c r="Q187" s="61"/>
    </row>
    <row r="188" spans="2:17" x14ac:dyDescent="0.3">
      <c r="C188" s="6" t="s">
        <v>14</v>
      </c>
      <c r="E188" t="s">
        <v>28</v>
      </c>
      <c r="G188" s="58">
        <v>0.8</v>
      </c>
      <c r="H188" s="58">
        <v>0.8</v>
      </c>
      <c r="I188" s="58">
        <v>0.8</v>
      </c>
      <c r="J188" s="58">
        <v>0.8</v>
      </c>
      <c r="K188" s="58">
        <v>0.8</v>
      </c>
      <c r="L188" s="58">
        <v>0.8</v>
      </c>
      <c r="M188" s="58">
        <v>0.8</v>
      </c>
      <c r="N188" s="58">
        <v>0.8</v>
      </c>
      <c r="O188" s="58">
        <v>0.8</v>
      </c>
      <c r="P188" s="58">
        <v>0.8</v>
      </c>
      <c r="Q188" s="58">
        <v>0.8</v>
      </c>
    </row>
    <row r="189" spans="2:17" x14ac:dyDescent="0.3">
      <c r="C189" s="6" t="s">
        <v>21</v>
      </c>
      <c r="G189" s="57">
        <v>25</v>
      </c>
      <c r="H189" s="57">
        <v>25</v>
      </c>
      <c r="I189" s="57">
        <v>25</v>
      </c>
      <c r="J189" s="57">
        <v>25</v>
      </c>
      <c r="K189" s="57">
        <v>25</v>
      </c>
      <c r="L189" s="57">
        <v>25</v>
      </c>
      <c r="M189" s="57">
        <v>25</v>
      </c>
      <c r="N189" s="57">
        <v>25</v>
      </c>
      <c r="O189" s="57">
        <v>25</v>
      </c>
      <c r="P189" s="57">
        <v>25</v>
      </c>
      <c r="Q189" s="57">
        <v>25</v>
      </c>
    </row>
    <row r="190" spans="2:17" x14ac:dyDescent="0.3">
      <c r="C190" s="6" t="s">
        <v>15</v>
      </c>
      <c r="G190" s="58">
        <v>0.5</v>
      </c>
      <c r="H190" s="58">
        <v>0.5</v>
      </c>
      <c r="I190" s="58">
        <v>0.5</v>
      </c>
      <c r="J190" s="58">
        <v>0.5</v>
      </c>
      <c r="K190" s="58">
        <v>0.5</v>
      </c>
      <c r="L190" s="58">
        <v>0.5</v>
      </c>
      <c r="M190" s="58">
        <v>0.5</v>
      </c>
      <c r="N190" s="58">
        <v>0.5</v>
      </c>
      <c r="O190" s="58">
        <v>0.5</v>
      </c>
      <c r="P190" s="58">
        <v>0.5</v>
      </c>
      <c r="Q190" s="58">
        <v>0.5</v>
      </c>
    </row>
    <row r="191" spans="2:17" x14ac:dyDescent="0.3">
      <c r="C191" s="6" t="s">
        <v>16</v>
      </c>
      <c r="G191" s="57">
        <v>16</v>
      </c>
      <c r="H191" s="57">
        <v>16</v>
      </c>
      <c r="I191" s="57">
        <v>16</v>
      </c>
      <c r="J191" s="57">
        <v>16</v>
      </c>
      <c r="K191" s="57">
        <v>16</v>
      </c>
      <c r="L191" s="57">
        <v>16</v>
      </c>
      <c r="M191" s="57">
        <v>16</v>
      </c>
      <c r="N191" s="57">
        <v>16</v>
      </c>
      <c r="O191" s="57">
        <v>16</v>
      </c>
      <c r="P191" s="57">
        <v>16</v>
      </c>
      <c r="Q191" s="57">
        <v>16</v>
      </c>
    </row>
    <row r="192" spans="2:17" x14ac:dyDescent="0.3">
      <c r="C192" s="6" t="s">
        <v>41</v>
      </c>
      <c r="E192" t="s">
        <v>29</v>
      </c>
      <c r="G192" s="62">
        <v>1</v>
      </c>
      <c r="H192" s="62">
        <v>1</v>
      </c>
      <c r="I192" s="62">
        <v>1</v>
      </c>
      <c r="J192" s="62">
        <v>1</v>
      </c>
      <c r="K192" s="62">
        <v>1</v>
      </c>
      <c r="L192" s="62">
        <v>1</v>
      </c>
      <c r="M192" s="62">
        <v>1</v>
      </c>
      <c r="N192" s="62">
        <v>1</v>
      </c>
      <c r="O192" s="62">
        <v>1</v>
      </c>
      <c r="P192" s="62">
        <v>1</v>
      </c>
      <c r="Q192" s="62">
        <v>1</v>
      </c>
    </row>
    <row r="193" spans="2:17" x14ac:dyDescent="0.3">
      <c r="C193" t="s">
        <v>17</v>
      </c>
      <c r="G193" s="4">
        <f>SUM(G97)*G188*G189*G192</f>
        <v>0</v>
      </c>
      <c r="H193" s="4">
        <f t="shared" ref="H193:Q193" si="79">SUM(H97)*H188*H189*H192</f>
        <v>0</v>
      </c>
      <c r="I193" s="4">
        <f t="shared" si="79"/>
        <v>1403.102618316188</v>
      </c>
      <c r="J193" s="4">
        <f t="shared" si="79"/>
        <v>1418.9468919800288</v>
      </c>
      <c r="K193" s="4">
        <f t="shared" si="79"/>
        <v>1438.3372507836996</v>
      </c>
      <c r="L193" s="4">
        <f t="shared" si="79"/>
        <v>1456.2439579051659</v>
      </c>
      <c r="M193" s="4">
        <f t="shared" si="79"/>
        <v>1466.0552747577221</v>
      </c>
      <c r="N193" s="4">
        <f t="shared" si="79"/>
        <v>1476.7321247624971</v>
      </c>
      <c r="O193" s="4">
        <f t="shared" si="79"/>
        <v>1487.3352198101311</v>
      </c>
      <c r="P193" s="4">
        <f t="shared" si="79"/>
        <v>1495.9130470057105</v>
      </c>
      <c r="Q193" s="4">
        <f t="shared" si="79"/>
        <v>1505.0361454007418</v>
      </c>
    </row>
    <row r="194" spans="2:17" x14ac:dyDescent="0.3">
      <c r="C194" t="s">
        <v>43</v>
      </c>
      <c r="G194" s="4">
        <f>(G98*G190*G191*G192)</f>
        <v>0</v>
      </c>
      <c r="H194" s="4">
        <f t="shared" ref="H194:Q194" si="80">(H98*H190*H191*H192)</f>
        <v>0</v>
      </c>
      <c r="I194" s="4">
        <f t="shared" si="80"/>
        <v>0</v>
      </c>
      <c r="J194" s="4">
        <f t="shared" si="80"/>
        <v>0</v>
      </c>
      <c r="K194" s="4">
        <f t="shared" si="80"/>
        <v>0</v>
      </c>
      <c r="L194" s="4">
        <f t="shared" si="80"/>
        <v>0</v>
      </c>
      <c r="M194" s="4">
        <f t="shared" si="80"/>
        <v>0</v>
      </c>
      <c r="N194" s="4">
        <f t="shared" si="80"/>
        <v>0</v>
      </c>
      <c r="O194" s="4">
        <f t="shared" si="80"/>
        <v>0</v>
      </c>
      <c r="P194" s="4">
        <f t="shared" si="80"/>
        <v>0</v>
      </c>
      <c r="Q194" s="4">
        <f t="shared" si="80"/>
        <v>0</v>
      </c>
    </row>
    <row r="195" spans="2:17" x14ac:dyDescent="0.3">
      <c r="C195" s="6" t="s">
        <v>42</v>
      </c>
      <c r="E195" t="s">
        <v>29</v>
      </c>
      <c r="G195" s="57">
        <v>15</v>
      </c>
      <c r="H195" s="57">
        <v>15</v>
      </c>
      <c r="I195" s="57">
        <f>H195</f>
        <v>15</v>
      </c>
      <c r="J195" s="57">
        <f t="shared" ref="J195:Q196" si="81">I195</f>
        <v>15</v>
      </c>
      <c r="K195" s="57">
        <f t="shared" si="81"/>
        <v>15</v>
      </c>
      <c r="L195" s="57">
        <f t="shared" si="81"/>
        <v>15</v>
      </c>
      <c r="M195" s="57">
        <f t="shared" si="81"/>
        <v>15</v>
      </c>
      <c r="N195" s="57">
        <f t="shared" si="81"/>
        <v>15</v>
      </c>
      <c r="O195" s="57">
        <f t="shared" si="81"/>
        <v>15</v>
      </c>
      <c r="P195" s="57">
        <f t="shared" si="81"/>
        <v>15</v>
      </c>
      <c r="Q195" s="57">
        <f t="shared" si="81"/>
        <v>15</v>
      </c>
    </row>
    <row r="196" spans="2:17" x14ac:dyDescent="0.3">
      <c r="C196" s="6" t="s">
        <v>40</v>
      </c>
      <c r="G196" s="57">
        <v>42</v>
      </c>
      <c r="H196" s="57">
        <v>42</v>
      </c>
      <c r="I196" s="57">
        <f>H196</f>
        <v>42</v>
      </c>
      <c r="J196" s="57">
        <f t="shared" si="81"/>
        <v>42</v>
      </c>
      <c r="K196" s="57">
        <f t="shared" si="81"/>
        <v>42</v>
      </c>
      <c r="L196" s="57">
        <f t="shared" si="81"/>
        <v>42</v>
      </c>
      <c r="M196" s="57">
        <f t="shared" si="81"/>
        <v>42</v>
      </c>
      <c r="N196" s="57">
        <f t="shared" si="81"/>
        <v>42</v>
      </c>
      <c r="O196" s="57">
        <f t="shared" si="81"/>
        <v>42</v>
      </c>
      <c r="P196" s="57">
        <f t="shared" si="81"/>
        <v>42</v>
      </c>
      <c r="Q196" s="57">
        <f t="shared" si="81"/>
        <v>42</v>
      </c>
    </row>
    <row r="197" spans="2:17" x14ac:dyDescent="0.3">
      <c r="C197" s="39" t="s">
        <v>303</v>
      </c>
      <c r="D197" s="39"/>
      <c r="E197" s="39"/>
      <c r="F197" s="39"/>
      <c r="G197" s="40">
        <f>(G193+G194)/(G195*G196)</f>
        <v>0</v>
      </c>
      <c r="H197" s="40">
        <f>(H193+H194)/(H195*H196)</f>
        <v>0</v>
      </c>
      <c r="I197" s="40">
        <f t="shared" ref="I197:Q197" si="82">(I193+I194)/(I195*I196)</f>
        <v>2.2271470132002986</v>
      </c>
      <c r="J197" s="40">
        <f t="shared" si="82"/>
        <v>2.2522966539365536</v>
      </c>
      <c r="K197" s="40">
        <f t="shared" si="82"/>
        <v>2.2830750012439678</v>
      </c>
      <c r="L197" s="40">
        <f t="shared" si="82"/>
        <v>2.3114983458812155</v>
      </c>
      <c r="M197" s="40">
        <f t="shared" si="82"/>
        <v>2.3270718646947972</v>
      </c>
      <c r="N197" s="40">
        <f t="shared" si="82"/>
        <v>2.3440192456547573</v>
      </c>
      <c r="O197" s="40">
        <f t="shared" si="82"/>
        <v>2.3608495552541764</v>
      </c>
      <c r="P197" s="40">
        <f t="shared" si="82"/>
        <v>2.3744651539773183</v>
      </c>
      <c r="Q197" s="40">
        <f t="shared" si="82"/>
        <v>2.38894626254086</v>
      </c>
    </row>
    <row r="198" spans="2:17" x14ac:dyDescent="0.3">
      <c r="C198" s="14"/>
      <c r="G198" s="13"/>
      <c r="H198" s="13"/>
      <c r="I198" s="13"/>
      <c r="J198" s="13"/>
      <c r="K198" s="13"/>
      <c r="L198" s="13"/>
      <c r="M198" s="13"/>
      <c r="N198" s="13"/>
      <c r="O198" s="13"/>
      <c r="P198" s="13"/>
      <c r="Q198" s="13"/>
    </row>
    <row r="199" spans="2:17" x14ac:dyDescent="0.3">
      <c r="B199" s="38"/>
      <c r="C199" s="5" t="s">
        <v>304</v>
      </c>
      <c r="D199" s="37"/>
      <c r="E199" s="61"/>
      <c r="F199" s="61"/>
      <c r="G199" s="61"/>
      <c r="H199" s="61"/>
      <c r="I199" s="61"/>
      <c r="J199" s="61"/>
      <c r="K199" s="61"/>
      <c r="L199" s="61"/>
      <c r="M199" s="61"/>
      <c r="N199" s="61"/>
      <c r="O199" s="61"/>
      <c r="P199" s="61"/>
      <c r="Q199" s="61"/>
    </row>
    <row r="200" spans="2:17" x14ac:dyDescent="0.3">
      <c r="C200" s="6" t="s">
        <v>18</v>
      </c>
      <c r="E200" t="s">
        <v>30</v>
      </c>
      <c r="G200" s="58">
        <v>0.33</v>
      </c>
      <c r="H200" s="58">
        <v>0.33</v>
      </c>
      <c r="I200" s="58">
        <v>0.33</v>
      </c>
      <c r="J200" s="58">
        <v>0.33</v>
      </c>
      <c r="K200" s="58">
        <f t="shared" ref="K200:Q200" si="83">J200</f>
        <v>0.33</v>
      </c>
      <c r="L200" s="58">
        <f t="shared" si="83"/>
        <v>0.33</v>
      </c>
      <c r="M200" s="58">
        <f t="shared" si="83"/>
        <v>0.33</v>
      </c>
      <c r="N200" s="58">
        <f t="shared" si="83"/>
        <v>0.33</v>
      </c>
      <c r="O200" s="58">
        <f t="shared" si="83"/>
        <v>0.33</v>
      </c>
      <c r="P200" s="58">
        <f t="shared" si="83"/>
        <v>0.33</v>
      </c>
      <c r="Q200" s="58">
        <f t="shared" si="83"/>
        <v>0.33</v>
      </c>
    </row>
    <row r="201" spans="2:17" x14ac:dyDescent="0.3">
      <c r="C201" s="6" t="s">
        <v>20</v>
      </c>
      <c r="G201" s="57">
        <v>10</v>
      </c>
      <c r="H201" s="57">
        <v>10</v>
      </c>
      <c r="I201" s="57">
        <v>10</v>
      </c>
      <c r="J201" s="57">
        <v>10</v>
      </c>
      <c r="K201" s="57">
        <v>10</v>
      </c>
      <c r="L201" s="57">
        <v>10</v>
      </c>
      <c r="M201" s="57">
        <v>10</v>
      </c>
      <c r="N201" s="57">
        <v>10</v>
      </c>
      <c r="O201" s="57">
        <v>10</v>
      </c>
      <c r="P201" s="57">
        <v>10</v>
      </c>
      <c r="Q201" s="57">
        <v>10</v>
      </c>
    </row>
    <row r="202" spans="2:17" x14ac:dyDescent="0.3">
      <c r="C202" s="6" t="s">
        <v>19</v>
      </c>
      <c r="E202" t="s">
        <v>31</v>
      </c>
      <c r="G202" s="57">
        <v>1.5</v>
      </c>
      <c r="H202" s="57">
        <v>1.5</v>
      </c>
      <c r="I202" s="57">
        <v>1.5</v>
      </c>
      <c r="J202" s="57">
        <v>1.5</v>
      </c>
      <c r="K202" s="57">
        <v>1.5</v>
      </c>
      <c r="L202" s="57">
        <v>1.5</v>
      </c>
      <c r="M202" s="57">
        <v>1.5</v>
      </c>
      <c r="N202" s="57">
        <v>1.5</v>
      </c>
      <c r="O202" s="57">
        <v>1.5</v>
      </c>
      <c r="P202" s="57">
        <v>1.5</v>
      </c>
      <c r="Q202" s="57">
        <v>1.5</v>
      </c>
    </row>
    <row r="203" spans="2:17" x14ac:dyDescent="0.3">
      <c r="C203" t="s">
        <v>45</v>
      </c>
      <c r="G203" s="4">
        <f t="shared" ref="G203:Q203" si="84">G97*G200*G201*G202</f>
        <v>0</v>
      </c>
      <c r="H203" s="4">
        <f t="shared" si="84"/>
        <v>0</v>
      </c>
      <c r="I203" s="4">
        <f t="shared" si="84"/>
        <v>347.26789803325653</v>
      </c>
      <c r="J203" s="4">
        <f t="shared" si="84"/>
        <v>351.18935576505714</v>
      </c>
      <c r="K203" s="4">
        <f t="shared" si="84"/>
        <v>355.98846956896568</v>
      </c>
      <c r="L203" s="4">
        <f t="shared" si="84"/>
        <v>360.42037958152855</v>
      </c>
      <c r="M203" s="4">
        <f t="shared" si="84"/>
        <v>362.84868050253624</v>
      </c>
      <c r="N203" s="4">
        <f t="shared" si="84"/>
        <v>365.49120087871802</v>
      </c>
      <c r="O203" s="4">
        <f t="shared" si="84"/>
        <v>368.11546690300736</v>
      </c>
      <c r="P203" s="4">
        <f t="shared" si="84"/>
        <v>370.23847913391342</v>
      </c>
      <c r="Q203" s="4">
        <f t="shared" si="84"/>
        <v>372.49644598668357</v>
      </c>
    </row>
    <row r="204" spans="2:17" x14ac:dyDescent="0.3">
      <c r="C204" t="s">
        <v>46</v>
      </c>
      <c r="G204" s="4">
        <f t="shared" ref="G204:Q204" si="85">G98*G200*G201*G202</f>
        <v>0</v>
      </c>
      <c r="H204" s="4">
        <f t="shared" si="85"/>
        <v>0</v>
      </c>
      <c r="I204" s="4">
        <f t="shared" si="85"/>
        <v>0</v>
      </c>
      <c r="J204" s="4">
        <f t="shared" si="85"/>
        <v>0</v>
      </c>
      <c r="K204" s="4">
        <f t="shared" si="85"/>
        <v>0</v>
      </c>
      <c r="L204" s="4">
        <f t="shared" si="85"/>
        <v>0</v>
      </c>
      <c r="M204" s="4">
        <f t="shared" si="85"/>
        <v>0</v>
      </c>
      <c r="N204" s="4">
        <f t="shared" si="85"/>
        <v>0</v>
      </c>
      <c r="O204" s="4">
        <f t="shared" si="85"/>
        <v>0</v>
      </c>
      <c r="P204" s="4">
        <f t="shared" si="85"/>
        <v>0</v>
      </c>
      <c r="Q204" s="4">
        <f t="shared" si="85"/>
        <v>0</v>
      </c>
    </row>
    <row r="205" spans="2:17" x14ac:dyDescent="0.3">
      <c r="C205" s="6" t="s">
        <v>44</v>
      </c>
      <c r="E205" t="s">
        <v>31</v>
      </c>
      <c r="G205" s="57">
        <v>15</v>
      </c>
      <c r="H205" s="57">
        <v>15</v>
      </c>
      <c r="I205" s="57">
        <v>15</v>
      </c>
      <c r="J205" s="57">
        <v>15</v>
      </c>
      <c r="K205" s="57">
        <v>15</v>
      </c>
      <c r="L205" s="57">
        <v>15</v>
      </c>
      <c r="M205" s="57">
        <v>15</v>
      </c>
      <c r="N205" s="57">
        <v>15</v>
      </c>
      <c r="O205" s="57">
        <v>15</v>
      </c>
      <c r="P205" s="57">
        <v>15</v>
      </c>
      <c r="Q205" s="57">
        <v>15</v>
      </c>
    </row>
    <row r="206" spans="2:17" x14ac:dyDescent="0.3">
      <c r="C206" s="6" t="s">
        <v>40</v>
      </c>
      <c r="G206" s="57">
        <v>42</v>
      </c>
      <c r="H206" s="57">
        <v>42</v>
      </c>
      <c r="I206" s="57">
        <v>42</v>
      </c>
      <c r="J206" s="57">
        <v>42</v>
      </c>
      <c r="K206" s="57">
        <v>42</v>
      </c>
      <c r="L206" s="57">
        <v>42</v>
      </c>
      <c r="M206" s="57">
        <v>42</v>
      </c>
      <c r="N206" s="57">
        <v>42</v>
      </c>
      <c r="O206" s="57">
        <v>42</v>
      </c>
      <c r="P206" s="57">
        <v>42</v>
      </c>
      <c r="Q206" s="57">
        <v>42</v>
      </c>
    </row>
    <row r="207" spans="2:17" x14ac:dyDescent="0.3">
      <c r="C207" s="39" t="s">
        <v>305</v>
      </c>
      <c r="D207" s="39"/>
      <c r="E207" s="39"/>
      <c r="F207" s="39"/>
      <c r="G207" s="40">
        <f>(G203+G204)/(G205*G206)</f>
        <v>0</v>
      </c>
      <c r="H207" s="40">
        <f>(H203+H204)/(H205*H206)</f>
        <v>0</v>
      </c>
      <c r="I207" s="40">
        <f t="shared" ref="I207:Q207" si="86">(I203+I204)/(I205*I206)</f>
        <v>0.5512188857670739</v>
      </c>
      <c r="J207" s="40">
        <f t="shared" si="86"/>
        <v>0.55744342184929707</v>
      </c>
      <c r="K207" s="40">
        <f t="shared" si="86"/>
        <v>0.56506106280788204</v>
      </c>
      <c r="L207" s="40">
        <f t="shared" si="86"/>
        <v>0.57209584060560092</v>
      </c>
      <c r="M207" s="40">
        <f t="shared" si="86"/>
        <v>0.57595028651196234</v>
      </c>
      <c r="N207" s="40">
        <f t="shared" si="86"/>
        <v>0.58014476329955245</v>
      </c>
      <c r="O207" s="40">
        <f t="shared" si="86"/>
        <v>0.5843102649254085</v>
      </c>
      <c r="P207" s="40">
        <f t="shared" si="86"/>
        <v>0.58768012560938643</v>
      </c>
      <c r="Q207" s="40">
        <f t="shared" si="86"/>
        <v>0.59126419997886281</v>
      </c>
    </row>
    <row r="208" spans="2:17" x14ac:dyDescent="0.3">
      <c r="C208" s="14"/>
      <c r="G208" s="13"/>
      <c r="H208" s="13"/>
      <c r="I208" s="13"/>
      <c r="J208" s="13"/>
      <c r="K208" s="13"/>
      <c r="L208" s="13"/>
      <c r="M208" s="13"/>
      <c r="N208" s="13"/>
      <c r="O208" s="13"/>
      <c r="P208" s="13"/>
      <c r="Q208" s="13"/>
    </row>
    <row r="209" spans="2:17" x14ac:dyDescent="0.3">
      <c r="B209" s="6"/>
      <c r="C209" s="39"/>
      <c r="D209" s="39"/>
      <c r="E209" s="39"/>
      <c r="F209" s="39"/>
      <c r="G209" s="40"/>
      <c r="H209" s="40"/>
      <c r="I209" s="40"/>
      <c r="J209" s="40"/>
      <c r="K209" s="40"/>
      <c r="L209" s="40"/>
      <c r="M209" s="40"/>
      <c r="N209" s="40"/>
      <c r="O209" s="40"/>
      <c r="P209" s="40"/>
      <c r="Q209" s="40"/>
    </row>
    <row r="210" spans="2:17" x14ac:dyDescent="0.3">
      <c r="B210" s="66"/>
      <c r="C210" s="67" t="s">
        <v>306</v>
      </c>
      <c r="D210" s="66"/>
      <c r="E210" s="66" t="s">
        <v>7</v>
      </c>
      <c r="F210" s="66"/>
      <c r="G210" s="68"/>
      <c r="H210" s="68"/>
      <c r="I210" s="68"/>
      <c r="J210" s="68"/>
      <c r="K210" s="68"/>
      <c r="L210" s="68"/>
      <c r="M210" s="68"/>
      <c r="N210" s="68"/>
      <c r="O210" s="68"/>
      <c r="P210" s="68"/>
      <c r="Q210" s="68"/>
    </row>
    <row r="212" spans="2:17" x14ac:dyDescent="0.3">
      <c r="B212" s="5"/>
      <c r="C212" s="5" t="str">
        <f>C166</f>
        <v>WTE - Care coordinators</v>
      </c>
      <c r="D212" s="5"/>
      <c r="E212" s="5"/>
      <c r="F212" s="5"/>
      <c r="G212" s="5"/>
      <c r="H212" s="5"/>
      <c r="I212" s="5"/>
      <c r="J212" s="5"/>
      <c r="K212" s="5"/>
      <c r="L212" s="5"/>
      <c r="M212" s="5"/>
      <c r="N212" s="5"/>
      <c r="O212" s="5"/>
      <c r="P212" s="5"/>
      <c r="Q212" s="5"/>
    </row>
    <row r="213" spans="2:17" x14ac:dyDescent="0.3">
      <c r="C213" s="25" t="s">
        <v>307</v>
      </c>
      <c r="G213" s="10">
        <f t="shared" ref="G213:Q213" si="87">G166</f>
        <v>0</v>
      </c>
      <c r="H213" s="10">
        <f t="shared" si="87"/>
        <v>15</v>
      </c>
      <c r="I213" s="10">
        <f t="shared" si="87"/>
        <v>14.677008727720626</v>
      </c>
      <c r="J213" s="10">
        <f t="shared" si="87"/>
        <v>14.406831700987389</v>
      </c>
      <c r="K213" s="10">
        <f t="shared" si="87"/>
        <v>14.201289203599721</v>
      </c>
      <c r="L213" s="10">
        <f t="shared" si="87"/>
        <v>14.378427002229648</v>
      </c>
      <c r="M213" s="10">
        <f t="shared" si="87"/>
        <v>14.535454944821959</v>
      </c>
      <c r="N213" s="10">
        <f t="shared" si="87"/>
        <v>14.663437858084617</v>
      </c>
      <c r="O213" s="10">
        <f t="shared" si="87"/>
        <v>14.767075397767833</v>
      </c>
      <c r="P213" s="10">
        <f t="shared" si="87"/>
        <v>14.866601305261126</v>
      </c>
      <c r="Q213" s="10">
        <f t="shared" si="87"/>
        <v>14.960948040721945</v>
      </c>
    </row>
    <row r="214" spans="2:17" x14ac:dyDescent="0.3">
      <c r="C214" s="25" t="s">
        <v>308</v>
      </c>
      <c r="G214" s="10">
        <f>SUM(G218:G227)</f>
        <v>10</v>
      </c>
      <c r="H214" s="10">
        <f t="shared" ref="H214:Q214" si="88">SUM(H218:H227)</f>
        <v>10</v>
      </c>
      <c r="I214" s="10">
        <f t="shared" si="88"/>
        <v>10</v>
      </c>
      <c r="J214" s="10">
        <f t="shared" si="88"/>
        <v>10</v>
      </c>
      <c r="K214" s="10">
        <f t="shared" si="88"/>
        <v>10</v>
      </c>
      <c r="L214" s="10">
        <f t="shared" si="88"/>
        <v>10</v>
      </c>
      <c r="M214" s="10">
        <f t="shared" si="88"/>
        <v>10</v>
      </c>
      <c r="N214" s="10">
        <f t="shared" si="88"/>
        <v>10</v>
      </c>
      <c r="O214" s="10">
        <f t="shared" si="88"/>
        <v>10</v>
      </c>
      <c r="P214" s="10">
        <f t="shared" si="88"/>
        <v>10</v>
      </c>
      <c r="Q214" s="10">
        <f t="shared" si="88"/>
        <v>10</v>
      </c>
    </row>
    <row r="215" spans="2:17" x14ac:dyDescent="0.3">
      <c r="C215" s="25" t="s">
        <v>309</v>
      </c>
      <c r="G215" s="10">
        <f>G214-G213</f>
        <v>10</v>
      </c>
      <c r="H215" s="10">
        <f t="shared" ref="H215:Q215" si="89">H214-H213</f>
        <v>-5</v>
      </c>
      <c r="I215" s="10">
        <f t="shared" si="89"/>
        <v>-4.6770087277206258</v>
      </c>
      <c r="J215" s="10">
        <f t="shared" si="89"/>
        <v>-4.4068317009873894</v>
      </c>
      <c r="K215" s="10">
        <f t="shared" si="89"/>
        <v>-4.2012892035997211</v>
      </c>
      <c r="L215" s="10">
        <f t="shared" si="89"/>
        <v>-4.3784270022296479</v>
      </c>
      <c r="M215" s="10">
        <f t="shared" si="89"/>
        <v>-4.535454944821959</v>
      </c>
      <c r="N215" s="10">
        <f t="shared" si="89"/>
        <v>-4.6634378580846167</v>
      </c>
      <c r="O215" s="10">
        <f t="shared" si="89"/>
        <v>-4.7670753977678331</v>
      </c>
      <c r="P215" s="10">
        <f t="shared" si="89"/>
        <v>-4.8666013052611259</v>
      </c>
      <c r="Q215" s="10">
        <f t="shared" si="89"/>
        <v>-4.9609480407219451</v>
      </c>
    </row>
    <row r="216" spans="2:17" x14ac:dyDescent="0.3">
      <c r="C216" s="25" t="s">
        <v>310</v>
      </c>
      <c r="G216" s="69">
        <f>SUMPRODUCT($D218:$D227,G218:G227)</f>
        <v>370000</v>
      </c>
      <c r="H216" s="69">
        <f t="shared" ref="H216:Q216" si="90">SUMPRODUCT($D218:$D227,H218:H227)</f>
        <v>370000</v>
      </c>
      <c r="I216" s="69">
        <f t="shared" si="90"/>
        <v>370000</v>
      </c>
      <c r="J216" s="69">
        <f t="shared" si="90"/>
        <v>370000</v>
      </c>
      <c r="K216" s="69">
        <f t="shared" si="90"/>
        <v>370000</v>
      </c>
      <c r="L216" s="69">
        <f t="shared" si="90"/>
        <v>370000</v>
      </c>
      <c r="M216" s="69">
        <f t="shared" si="90"/>
        <v>370000</v>
      </c>
      <c r="N216" s="69">
        <f t="shared" si="90"/>
        <v>370000</v>
      </c>
      <c r="O216" s="69">
        <f t="shared" si="90"/>
        <v>370000</v>
      </c>
      <c r="P216" s="69">
        <f t="shared" si="90"/>
        <v>370000</v>
      </c>
      <c r="Q216" s="69">
        <f t="shared" si="90"/>
        <v>370000</v>
      </c>
    </row>
    <row r="217" spans="2:17" x14ac:dyDescent="0.3">
      <c r="B217" s="29"/>
      <c r="C217" s="30" t="s">
        <v>312</v>
      </c>
      <c r="D217" s="30" t="s">
        <v>318</v>
      </c>
      <c r="E217" s="29"/>
      <c r="F217" s="29"/>
      <c r="G217" s="31"/>
      <c r="H217" s="31"/>
      <c r="I217" s="31"/>
      <c r="J217" s="31"/>
      <c r="K217" s="31"/>
      <c r="L217" s="31"/>
      <c r="M217" s="31"/>
      <c r="N217" s="31"/>
      <c r="O217" s="31"/>
      <c r="P217" s="31"/>
      <c r="Q217" s="31"/>
    </row>
    <row r="218" spans="2:17" x14ac:dyDescent="0.3">
      <c r="B218" s="26">
        <v>1</v>
      </c>
      <c r="C218" s="70" t="s">
        <v>121</v>
      </c>
      <c r="D218" s="73">
        <v>37000</v>
      </c>
      <c r="E218" s="71"/>
      <c r="F218" s="71"/>
      <c r="G218" s="72">
        <v>10</v>
      </c>
      <c r="H218" s="72">
        <v>10</v>
      </c>
      <c r="I218" s="72">
        <v>10</v>
      </c>
      <c r="J218" s="72">
        <v>10</v>
      </c>
      <c r="K218" s="72">
        <v>10</v>
      </c>
      <c r="L218" s="72">
        <v>10</v>
      </c>
      <c r="M218" s="72">
        <v>10</v>
      </c>
      <c r="N218" s="72">
        <v>10</v>
      </c>
      <c r="O218" s="72">
        <v>10</v>
      </c>
      <c r="P218" s="72">
        <v>10</v>
      </c>
      <c r="Q218" s="72">
        <v>10</v>
      </c>
    </row>
    <row r="219" spans="2:17" x14ac:dyDescent="0.3">
      <c r="B219" s="26">
        <v>2</v>
      </c>
      <c r="C219" s="70"/>
      <c r="D219" s="73"/>
      <c r="E219" s="71"/>
      <c r="F219" s="71"/>
      <c r="G219" s="72"/>
      <c r="H219" s="72"/>
      <c r="I219" s="72"/>
      <c r="J219" s="72"/>
      <c r="K219" s="72"/>
      <c r="L219" s="72"/>
      <c r="M219" s="72"/>
      <c r="N219" s="72"/>
      <c r="O219" s="72"/>
      <c r="P219" s="72"/>
      <c r="Q219" s="72"/>
    </row>
    <row r="220" spans="2:17" x14ac:dyDescent="0.3">
      <c r="B220" s="26">
        <v>3</v>
      </c>
      <c r="C220" s="70"/>
      <c r="D220" s="73"/>
      <c r="E220" s="71"/>
      <c r="F220" s="71"/>
      <c r="G220" s="72"/>
      <c r="H220" s="72"/>
      <c r="I220" s="72"/>
      <c r="J220" s="72"/>
      <c r="K220" s="72"/>
      <c r="L220" s="72"/>
      <c r="M220" s="72"/>
      <c r="N220" s="72"/>
      <c r="O220" s="72"/>
      <c r="P220" s="72"/>
      <c r="Q220" s="72"/>
    </row>
    <row r="221" spans="2:17" x14ac:dyDescent="0.3">
      <c r="B221" s="26">
        <v>4</v>
      </c>
      <c r="C221" s="70"/>
      <c r="D221" s="73"/>
      <c r="E221" s="71"/>
      <c r="F221" s="71"/>
      <c r="G221" s="72"/>
      <c r="H221" s="72"/>
      <c r="I221" s="72"/>
      <c r="J221" s="72"/>
      <c r="K221" s="72"/>
      <c r="L221" s="72"/>
      <c r="M221" s="72"/>
      <c r="N221" s="72"/>
      <c r="O221" s="72"/>
      <c r="P221" s="72"/>
      <c r="Q221" s="72"/>
    </row>
    <row r="222" spans="2:17" x14ac:dyDescent="0.3">
      <c r="B222" s="26">
        <v>5</v>
      </c>
      <c r="C222" s="70"/>
      <c r="D222" s="73"/>
      <c r="E222" s="71"/>
      <c r="F222" s="71"/>
      <c r="G222" s="72"/>
      <c r="H222" s="72"/>
      <c r="I222" s="72"/>
      <c r="J222" s="72"/>
      <c r="K222" s="72"/>
      <c r="L222" s="72"/>
      <c r="M222" s="72"/>
      <c r="N222" s="72"/>
      <c r="O222" s="72"/>
      <c r="P222" s="72"/>
      <c r="Q222" s="72"/>
    </row>
    <row r="223" spans="2:17" x14ac:dyDescent="0.3">
      <c r="B223" s="26">
        <v>6</v>
      </c>
      <c r="C223" s="70"/>
      <c r="D223" s="73"/>
      <c r="E223" s="71"/>
      <c r="F223" s="71"/>
      <c r="G223" s="72"/>
      <c r="H223" s="72"/>
      <c r="I223" s="72"/>
      <c r="J223" s="72"/>
      <c r="K223" s="72"/>
      <c r="L223" s="72"/>
      <c r="M223" s="72"/>
      <c r="N223" s="72"/>
      <c r="O223" s="72"/>
      <c r="P223" s="72"/>
      <c r="Q223" s="72"/>
    </row>
    <row r="224" spans="2:17" x14ac:dyDescent="0.3">
      <c r="B224" s="26">
        <v>7</v>
      </c>
      <c r="C224" s="70"/>
      <c r="D224" s="73"/>
      <c r="E224" s="71"/>
      <c r="F224" s="71"/>
      <c r="G224" s="72"/>
      <c r="H224" s="72"/>
      <c r="I224" s="72"/>
      <c r="J224" s="72"/>
      <c r="K224" s="72"/>
      <c r="L224" s="72"/>
      <c r="M224" s="72"/>
      <c r="N224" s="72"/>
      <c r="O224" s="72"/>
      <c r="P224" s="72"/>
      <c r="Q224" s="72"/>
    </row>
    <row r="225" spans="2:17" x14ac:dyDescent="0.3">
      <c r="B225" s="26">
        <v>8</v>
      </c>
      <c r="C225" s="70"/>
      <c r="D225" s="73"/>
      <c r="E225" s="71"/>
      <c r="F225" s="71"/>
      <c r="G225" s="72"/>
      <c r="H225" s="72"/>
      <c r="I225" s="72"/>
      <c r="J225" s="72"/>
      <c r="K225" s="72"/>
      <c r="L225" s="72"/>
      <c r="M225" s="72"/>
      <c r="N225" s="72"/>
      <c r="O225" s="72"/>
      <c r="P225" s="72"/>
      <c r="Q225" s="72"/>
    </row>
    <row r="226" spans="2:17" x14ac:dyDescent="0.3">
      <c r="B226" s="26">
        <v>9</v>
      </c>
      <c r="C226" s="70"/>
      <c r="D226" s="73"/>
      <c r="E226" s="71"/>
      <c r="F226" s="71"/>
      <c r="G226" s="72"/>
      <c r="H226" s="72"/>
      <c r="I226" s="72"/>
      <c r="J226" s="72"/>
      <c r="K226" s="72"/>
      <c r="L226" s="72"/>
      <c r="M226" s="72"/>
      <c r="N226" s="72"/>
      <c r="O226" s="72"/>
      <c r="P226" s="72"/>
      <c r="Q226" s="72"/>
    </row>
    <row r="227" spans="2:17" x14ac:dyDescent="0.3">
      <c r="B227" s="26">
        <v>10</v>
      </c>
      <c r="C227" s="70"/>
      <c r="D227" s="73"/>
      <c r="E227" s="71"/>
      <c r="F227" s="71"/>
      <c r="G227" s="72"/>
      <c r="H227" s="72"/>
      <c r="I227" s="72"/>
      <c r="J227" s="72"/>
      <c r="K227" s="72"/>
      <c r="L227" s="72"/>
      <c r="M227" s="72"/>
      <c r="N227" s="72"/>
      <c r="O227" s="72"/>
      <c r="P227" s="72"/>
      <c r="Q227" s="72"/>
    </row>
    <row r="229" spans="2:17" x14ac:dyDescent="0.3">
      <c r="B229" s="5"/>
      <c r="C229" s="5" t="str">
        <f>C170</f>
        <v>WTE - Team Leaders</v>
      </c>
      <c r="D229" s="5"/>
      <c r="E229" s="5"/>
      <c r="F229" s="5"/>
      <c r="G229" s="5"/>
      <c r="H229" s="5"/>
      <c r="I229" s="5"/>
      <c r="J229" s="5"/>
      <c r="K229" s="5"/>
      <c r="L229" s="5"/>
      <c r="M229" s="5"/>
      <c r="N229" s="5"/>
      <c r="O229" s="5"/>
      <c r="P229" s="5"/>
      <c r="Q229" s="5"/>
    </row>
    <row r="230" spans="2:17" x14ac:dyDescent="0.3">
      <c r="C230" s="25" t="s">
        <v>307</v>
      </c>
      <c r="G230" s="10">
        <f>G170</f>
        <v>0</v>
      </c>
      <c r="H230" s="10">
        <f t="shared" ref="H230:Q230" si="91">H170</f>
        <v>1.5</v>
      </c>
      <c r="I230" s="10">
        <f t="shared" si="91"/>
        <v>1.4677008727720626</v>
      </c>
      <c r="J230" s="10">
        <f t="shared" si="91"/>
        <v>1.440683170098739</v>
      </c>
      <c r="K230" s="10">
        <f t="shared" si="91"/>
        <v>1.4201289203599721</v>
      </c>
      <c r="L230" s="10">
        <f t="shared" si="91"/>
        <v>1.4378427002229648</v>
      </c>
      <c r="M230" s="10">
        <f t="shared" si="91"/>
        <v>1.4535454944821959</v>
      </c>
      <c r="N230" s="10">
        <f t="shared" si="91"/>
        <v>1.4663437858084616</v>
      </c>
      <c r="O230" s="10">
        <f t="shared" si="91"/>
        <v>1.4767075397767833</v>
      </c>
      <c r="P230" s="10">
        <f t="shared" si="91"/>
        <v>1.4866601305261127</v>
      </c>
      <c r="Q230" s="10">
        <f t="shared" si="91"/>
        <v>1.4960948040721944</v>
      </c>
    </row>
    <row r="231" spans="2:17" x14ac:dyDescent="0.3">
      <c r="C231" s="25" t="s">
        <v>308</v>
      </c>
      <c r="G231" s="10">
        <f>SUM(G235:G244)</f>
        <v>10</v>
      </c>
      <c r="H231" s="10">
        <f t="shared" ref="H231:Q231" si="92">SUM(H235:H244)</f>
        <v>10</v>
      </c>
      <c r="I231" s="10">
        <f t="shared" si="92"/>
        <v>10</v>
      </c>
      <c r="J231" s="10">
        <f t="shared" si="92"/>
        <v>10</v>
      </c>
      <c r="K231" s="10">
        <f t="shared" si="92"/>
        <v>10</v>
      </c>
      <c r="L231" s="10">
        <f t="shared" si="92"/>
        <v>10</v>
      </c>
      <c r="M231" s="10">
        <f t="shared" si="92"/>
        <v>10</v>
      </c>
      <c r="N231" s="10">
        <f t="shared" si="92"/>
        <v>10</v>
      </c>
      <c r="O231" s="10">
        <f t="shared" si="92"/>
        <v>10</v>
      </c>
      <c r="P231" s="10">
        <f t="shared" si="92"/>
        <v>10</v>
      </c>
      <c r="Q231" s="10">
        <f t="shared" si="92"/>
        <v>10</v>
      </c>
    </row>
    <row r="232" spans="2:17" x14ac:dyDescent="0.3">
      <c r="C232" s="25" t="s">
        <v>309</v>
      </c>
      <c r="G232" s="10">
        <f>G231-G230</f>
        <v>10</v>
      </c>
      <c r="H232" s="10">
        <f t="shared" ref="H232:Q232" si="93">H231-H230</f>
        <v>8.5</v>
      </c>
      <c r="I232" s="10">
        <f t="shared" si="93"/>
        <v>8.5322991272279367</v>
      </c>
      <c r="J232" s="10">
        <f t="shared" si="93"/>
        <v>8.5593168299012614</v>
      </c>
      <c r="K232" s="10">
        <f t="shared" si="93"/>
        <v>8.5798710796400286</v>
      </c>
      <c r="L232" s="10">
        <f t="shared" si="93"/>
        <v>8.5621572997770343</v>
      </c>
      <c r="M232" s="10">
        <f t="shared" si="93"/>
        <v>8.5464545055178043</v>
      </c>
      <c r="N232" s="10">
        <f t="shared" si="93"/>
        <v>8.533656214191538</v>
      </c>
      <c r="O232" s="10">
        <f t="shared" si="93"/>
        <v>8.5232924602232174</v>
      </c>
      <c r="P232" s="10">
        <f t="shared" si="93"/>
        <v>8.5133398694738869</v>
      </c>
      <c r="Q232" s="10">
        <f t="shared" si="93"/>
        <v>8.5039051959278051</v>
      </c>
    </row>
    <row r="233" spans="2:17" x14ac:dyDescent="0.3">
      <c r="C233" s="25" t="s">
        <v>310</v>
      </c>
      <c r="G233" s="69">
        <f>SUMPRODUCT($D235:$D244,G235:G244)</f>
        <v>450000</v>
      </c>
      <c r="H233" s="69">
        <f t="shared" ref="H233:Q233" si="94">SUMPRODUCT($D235:$D244,H235:H244)</f>
        <v>450000</v>
      </c>
      <c r="I233" s="69">
        <f t="shared" si="94"/>
        <v>450000</v>
      </c>
      <c r="J233" s="69">
        <f t="shared" si="94"/>
        <v>450000</v>
      </c>
      <c r="K233" s="69">
        <f t="shared" si="94"/>
        <v>450000</v>
      </c>
      <c r="L233" s="69">
        <f t="shared" si="94"/>
        <v>450000</v>
      </c>
      <c r="M233" s="69">
        <f t="shared" si="94"/>
        <v>450000</v>
      </c>
      <c r="N233" s="69">
        <f t="shared" si="94"/>
        <v>450000</v>
      </c>
      <c r="O233" s="69">
        <f t="shared" si="94"/>
        <v>450000</v>
      </c>
      <c r="P233" s="69">
        <f t="shared" si="94"/>
        <v>450000</v>
      </c>
      <c r="Q233" s="69">
        <f t="shared" si="94"/>
        <v>450000</v>
      </c>
    </row>
    <row r="234" spans="2:17" x14ac:dyDescent="0.3">
      <c r="B234" s="29"/>
      <c r="C234" s="30" t="s">
        <v>312</v>
      </c>
      <c r="D234" s="30" t="s">
        <v>318</v>
      </c>
      <c r="E234" s="29"/>
      <c r="F234" s="29"/>
      <c r="G234" s="31"/>
      <c r="H234" s="31"/>
      <c r="I234" s="31"/>
      <c r="J234" s="31"/>
      <c r="K234" s="31"/>
      <c r="L234" s="31"/>
      <c r="M234" s="31"/>
      <c r="N234" s="31"/>
      <c r="O234" s="31"/>
      <c r="P234" s="31"/>
      <c r="Q234" s="31"/>
    </row>
    <row r="235" spans="2:17" x14ac:dyDescent="0.3">
      <c r="B235" s="26">
        <v>1</v>
      </c>
      <c r="C235" s="70" t="s">
        <v>314</v>
      </c>
      <c r="D235" s="73">
        <v>45000</v>
      </c>
      <c r="E235" s="71"/>
      <c r="F235" s="71"/>
      <c r="G235" s="72">
        <v>10</v>
      </c>
      <c r="H235" s="72">
        <v>10</v>
      </c>
      <c r="I235" s="72">
        <v>10</v>
      </c>
      <c r="J235" s="72">
        <v>10</v>
      </c>
      <c r="K235" s="72">
        <v>10</v>
      </c>
      <c r="L235" s="72">
        <v>10</v>
      </c>
      <c r="M235" s="72">
        <v>10</v>
      </c>
      <c r="N235" s="72">
        <v>10</v>
      </c>
      <c r="O235" s="72">
        <v>10</v>
      </c>
      <c r="P235" s="72">
        <v>10</v>
      </c>
      <c r="Q235" s="72">
        <v>10</v>
      </c>
    </row>
    <row r="236" spans="2:17" x14ac:dyDescent="0.3">
      <c r="B236" s="26">
        <v>2</v>
      </c>
      <c r="C236" s="70"/>
      <c r="D236" s="73"/>
      <c r="E236" s="71"/>
      <c r="F236" s="71"/>
      <c r="G236" s="72"/>
      <c r="H236" s="72"/>
      <c r="I236" s="72"/>
      <c r="J236" s="72"/>
      <c r="K236" s="72"/>
      <c r="L236" s="72"/>
      <c r="M236" s="72"/>
      <c r="N236" s="72"/>
      <c r="O236" s="72"/>
      <c r="P236" s="72"/>
      <c r="Q236" s="72"/>
    </row>
    <row r="237" spans="2:17" x14ac:dyDescent="0.3">
      <c r="B237" s="26">
        <v>3</v>
      </c>
      <c r="C237" s="70"/>
      <c r="D237" s="73"/>
      <c r="E237" s="71"/>
      <c r="F237" s="71"/>
      <c r="G237" s="72"/>
      <c r="H237" s="72"/>
      <c r="I237" s="72"/>
      <c r="J237" s="72"/>
      <c r="K237" s="72"/>
      <c r="L237" s="72"/>
      <c r="M237" s="72"/>
      <c r="N237" s="72"/>
      <c r="O237" s="72"/>
      <c r="P237" s="72"/>
      <c r="Q237" s="72"/>
    </row>
    <row r="238" spans="2:17" x14ac:dyDescent="0.3">
      <c r="B238" s="26">
        <v>4</v>
      </c>
      <c r="C238" s="70"/>
      <c r="D238" s="73"/>
      <c r="E238" s="71"/>
      <c r="F238" s="71"/>
      <c r="G238" s="72"/>
      <c r="H238" s="72"/>
      <c r="I238" s="72"/>
      <c r="J238" s="72"/>
      <c r="K238" s="72"/>
      <c r="L238" s="72"/>
      <c r="M238" s="72"/>
      <c r="N238" s="72"/>
      <c r="O238" s="72"/>
      <c r="P238" s="72"/>
      <c r="Q238" s="72"/>
    </row>
    <row r="239" spans="2:17" x14ac:dyDescent="0.3">
      <c r="B239" s="26">
        <v>5</v>
      </c>
      <c r="C239" s="70"/>
      <c r="D239" s="73"/>
      <c r="E239" s="71"/>
      <c r="F239" s="71"/>
      <c r="G239" s="72"/>
      <c r="H239" s="72"/>
      <c r="I239" s="72"/>
      <c r="J239" s="72"/>
      <c r="K239" s="72"/>
      <c r="L239" s="72"/>
      <c r="M239" s="72"/>
      <c r="N239" s="72"/>
      <c r="O239" s="72"/>
      <c r="P239" s="72"/>
      <c r="Q239" s="72"/>
    </row>
    <row r="240" spans="2:17" x14ac:dyDescent="0.3">
      <c r="B240" s="26">
        <v>6</v>
      </c>
      <c r="C240" s="70"/>
      <c r="D240" s="73"/>
      <c r="E240" s="71"/>
      <c r="F240" s="71"/>
      <c r="G240" s="72"/>
      <c r="H240" s="72"/>
      <c r="I240" s="72"/>
      <c r="J240" s="72"/>
      <c r="K240" s="72"/>
      <c r="L240" s="72"/>
      <c r="M240" s="72"/>
      <c r="N240" s="72"/>
      <c r="O240" s="72"/>
      <c r="P240" s="72"/>
      <c r="Q240" s="72"/>
    </row>
    <row r="241" spans="2:17" x14ac:dyDescent="0.3">
      <c r="B241" s="26">
        <v>7</v>
      </c>
      <c r="C241" s="70"/>
      <c r="D241" s="73"/>
      <c r="E241" s="71"/>
      <c r="F241" s="71"/>
      <c r="G241" s="72"/>
      <c r="H241" s="72"/>
      <c r="I241" s="72"/>
      <c r="J241" s="72"/>
      <c r="K241" s="72"/>
      <c r="L241" s="72"/>
      <c r="M241" s="72"/>
      <c r="N241" s="72"/>
      <c r="O241" s="72"/>
      <c r="P241" s="72"/>
      <c r="Q241" s="72"/>
    </row>
    <row r="242" spans="2:17" x14ac:dyDescent="0.3">
      <c r="B242" s="26">
        <v>8</v>
      </c>
      <c r="C242" s="70"/>
      <c r="D242" s="73"/>
      <c r="E242" s="71"/>
      <c r="F242" s="71"/>
      <c r="G242" s="72"/>
      <c r="H242" s="72"/>
      <c r="I242" s="72"/>
      <c r="J242" s="72"/>
      <c r="K242" s="72"/>
      <c r="L242" s="72"/>
      <c r="M242" s="72"/>
      <c r="N242" s="72"/>
      <c r="O242" s="72"/>
      <c r="P242" s="72"/>
      <c r="Q242" s="72"/>
    </row>
    <row r="243" spans="2:17" x14ac:dyDescent="0.3">
      <c r="B243" s="26">
        <v>9</v>
      </c>
      <c r="C243" s="70"/>
      <c r="D243" s="73"/>
      <c r="E243" s="71"/>
      <c r="F243" s="71"/>
      <c r="G243" s="72"/>
      <c r="H243" s="72"/>
      <c r="I243" s="72"/>
      <c r="J243" s="72"/>
      <c r="K243" s="72"/>
      <c r="L243" s="72"/>
      <c r="M243" s="72"/>
      <c r="N243" s="72"/>
      <c r="O243" s="72"/>
      <c r="P243" s="72"/>
      <c r="Q243" s="72"/>
    </row>
    <row r="244" spans="2:17" x14ac:dyDescent="0.3">
      <c r="B244" s="26">
        <v>10</v>
      </c>
      <c r="C244" s="70"/>
      <c r="D244" s="73"/>
      <c r="E244" s="71"/>
      <c r="F244" s="71"/>
      <c r="G244" s="72"/>
      <c r="H244" s="72"/>
      <c r="I244" s="72"/>
      <c r="J244" s="72"/>
      <c r="K244" s="72"/>
      <c r="L244" s="72"/>
      <c r="M244" s="72"/>
      <c r="N244" s="72"/>
      <c r="O244" s="72"/>
      <c r="P244" s="72"/>
      <c r="Q244" s="72"/>
    </row>
    <row r="246" spans="2:17" x14ac:dyDescent="0.3">
      <c r="B246" s="5"/>
      <c r="C246" s="5" t="str">
        <f>C171</f>
        <v>WTE - Coordinator support</v>
      </c>
      <c r="D246" s="5"/>
      <c r="E246" s="5"/>
      <c r="F246" s="5"/>
      <c r="G246" s="5"/>
      <c r="H246" s="5"/>
      <c r="I246" s="5"/>
      <c r="J246" s="5"/>
      <c r="K246" s="5"/>
      <c r="L246" s="5"/>
      <c r="M246" s="5"/>
      <c r="N246" s="5"/>
      <c r="O246" s="5"/>
      <c r="P246" s="5"/>
      <c r="Q246" s="5"/>
    </row>
    <row r="247" spans="2:17" x14ac:dyDescent="0.3">
      <c r="C247" s="25" t="s">
        <v>307</v>
      </c>
      <c r="G247" s="10">
        <f>G171</f>
        <v>0</v>
      </c>
      <c r="H247" s="10">
        <f t="shared" ref="H247:Q247" si="95">H171</f>
        <v>7.5</v>
      </c>
      <c r="I247" s="10">
        <f t="shared" si="95"/>
        <v>7.3385043638603129</v>
      </c>
      <c r="J247" s="10">
        <f t="shared" si="95"/>
        <v>7.2034158504936947</v>
      </c>
      <c r="K247" s="10">
        <f t="shared" si="95"/>
        <v>7.1006446017998606</v>
      </c>
      <c r="L247" s="10">
        <f t="shared" si="95"/>
        <v>7.1892135011148239</v>
      </c>
      <c r="M247" s="10">
        <f t="shared" si="95"/>
        <v>7.2677274724109795</v>
      </c>
      <c r="N247" s="10">
        <f t="shared" si="95"/>
        <v>7.3317189290423084</v>
      </c>
      <c r="O247" s="10">
        <f t="shared" si="95"/>
        <v>7.3835376988839165</v>
      </c>
      <c r="P247" s="10">
        <f t="shared" si="95"/>
        <v>7.4333006526305629</v>
      </c>
      <c r="Q247" s="10">
        <f t="shared" si="95"/>
        <v>7.4804740203609725</v>
      </c>
    </row>
    <row r="248" spans="2:17" x14ac:dyDescent="0.3">
      <c r="C248" s="25" t="s">
        <v>308</v>
      </c>
      <c r="G248" s="10">
        <f>SUM(G252:G261)</f>
        <v>10</v>
      </c>
      <c r="H248" s="10">
        <f t="shared" ref="H248:Q248" si="96">SUM(H252:H261)</f>
        <v>10</v>
      </c>
      <c r="I248" s="10">
        <f t="shared" si="96"/>
        <v>10</v>
      </c>
      <c r="J248" s="10">
        <f t="shared" si="96"/>
        <v>10</v>
      </c>
      <c r="K248" s="10">
        <f t="shared" si="96"/>
        <v>10</v>
      </c>
      <c r="L248" s="10">
        <f t="shared" si="96"/>
        <v>10</v>
      </c>
      <c r="M248" s="10">
        <f t="shared" si="96"/>
        <v>10</v>
      </c>
      <c r="N248" s="10">
        <f t="shared" si="96"/>
        <v>10</v>
      </c>
      <c r="O248" s="10">
        <f t="shared" si="96"/>
        <v>10</v>
      </c>
      <c r="P248" s="10">
        <f t="shared" si="96"/>
        <v>10</v>
      </c>
      <c r="Q248" s="10">
        <f t="shared" si="96"/>
        <v>10</v>
      </c>
    </row>
    <row r="249" spans="2:17" x14ac:dyDescent="0.3">
      <c r="C249" s="25" t="s">
        <v>309</v>
      </c>
      <c r="G249" s="10">
        <f>G248-G247</f>
        <v>10</v>
      </c>
      <c r="H249" s="10">
        <f t="shared" ref="H249:Q249" si="97">H248-H247</f>
        <v>2.5</v>
      </c>
      <c r="I249" s="10">
        <f t="shared" si="97"/>
        <v>2.6614956361396871</v>
      </c>
      <c r="J249" s="10">
        <f t="shared" si="97"/>
        <v>2.7965841495063053</v>
      </c>
      <c r="K249" s="10">
        <f t="shared" si="97"/>
        <v>2.8993553982001394</v>
      </c>
      <c r="L249" s="10">
        <f t="shared" si="97"/>
        <v>2.8107864988851761</v>
      </c>
      <c r="M249" s="10">
        <f t="shared" si="97"/>
        <v>2.7322725275890205</v>
      </c>
      <c r="N249" s="10">
        <f t="shared" si="97"/>
        <v>2.6682810709576916</v>
      </c>
      <c r="O249" s="10">
        <f t="shared" si="97"/>
        <v>2.6164623011160835</v>
      </c>
      <c r="P249" s="10">
        <f t="shared" si="97"/>
        <v>2.5666993473694371</v>
      </c>
      <c r="Q249" s="10">
        <f t="shared" si="97"/>
        <v>2.5195259796390275</v>
      </c>
    </row>
    <row r="250" spans="2:17" x14ac:dyDescent="0.3">
      <c r="C250" s="25" t="s">
        <v>310</v>
      </c>
      <c r="G250" s="69">
        <f>SUMPRODUCT($D252:$D261,G252:G261)</f>
        <v>320000</v>
      </c>
      <c r="H250" s="69">
        <f t="shared" ref="H250:Q250" si="98">SUMPRODUCT($D252:$D261,H252:H261)</f>
        <v>320000</v>
      </c>
      <c r="I250" s="69">
        <f t="shared" si="98"/>
        <v>320000</v>
      </c>
      <c r="J250" s="69">
        <f t="shared" si="98"/>
        <v>320000</v>
      </c>
      <c r="K250" s="69">
        <f t="shared" si="98"/>
        <v>320000</v>
      </c>
      <c r="L250" s="69">
        <f t="shared" si="98"/>
        <v>320000</v>
      </c>
      <c r="M250" s="69">
        <f t="shared" si="98"/>
        <v>320000</v>
      </c>
      <c r="N250" s="69">
        <f t="shared" si="98"/>
        <v>320000</v>
      </c>
      <c r="O250" s="69">
        <f t="shared" si="98"/>
        <v>320000</v>
      </c>
      <c r="P250" s="69">
        <f t="shared" si="98"/>
        <v>320000</v>
      </c>
      <c r="Q250" s="69">
        <f t="shared" si="98"/>
        <v>320000</v>
      </c>
    </row>
    <row r="251" spans="2:17" x14ac:dyDescent="0.3">
      <c r="B251" s="29"/>
      <c r="C251" s="30" t="s">
        <v>312</v>
      </c>
      <c r="D251" s="30" t="s">
        <v>318</v>
      </c>
      <c r="E251" s="29"/>
      <c r="F251" s="29"/>
      <c r="G251" s="31"/>
      <c r="H251" s="31"/>
      <c r="I251" s="31"/>
      <c r="J251" s="31"/>
      <c r="K251" s="31"/>
      <c r="L251" s="31"/>
      <c r="M251" s="31"/>
      <c r="N251" s="31"/>
      <c r="O251" s="31"/>
      <c r="P251" s="31"/>
      <c r="Q251" s="31"/>
    </row>
    <row r="252" spans="2:17" x14ac:dyDescent="0.3">
      <c r="B252" s="26">
        <v>1</v>
      </c>
      <c r="C252" s="70" t="s">
        <v>315</v>
      </c>
      <c r="D252" s="73">
        <v>32000</v>
      </c>
      <c r="E252" s="71"/>
      <c r="F252" s="71"/>
      <c r="G252" s="72">
        <v>10</v>
      </c>
      <c r="H252" s="72">
        <v>10</v>
      </c>
      <c r="I252" s="72">
        <v>10</v>
      </c>
      <c r="J252" s="72">
        <v>10</v>
      </c>
      <c r="K252" s="72">
        <v>10</v>
      </c>
      <c r="L252" s="72">
        <v>10</v>
      </c>
      <c r="M252" s="72">
        <v>10</v>
      </c>
      <c r="N252" s="72">
        <v>10</v>
      </c>
      <c r="O252" s="72">
        <v>10</v>
      </c>
      <c r="P252" s="72">
        <v>10</v>
      </c>
      <c r="Q252" s="72">
        <v>10</v>
      </c>
    </row>
    <row r="253" spans="2:17" x14ac:dyDescent="0.3">
      <c r="B253" s="26">
        <v>2</v>
      </c>
      <c r="C253" s="70"/>
      <c r="D253" s="73"/>
      <c r="E253" s="71"/>
      <c r="F253" s="71"/>
      <c r="G253" s="72"/>
      <c r="H253" s="72"/>
      <c r="I253" s="72"/>
      <c r="J253" s="72"/>
      <c r="K253" s="72"/>
      <c r="L253" s="72"/>
      <c r="M253" s="72"/>
      <c r="N253" s="72"/>
      <c r="O253" s="72"/>
      <c r="P253" s="72"/>
      <c r="Q253" s="72"/>
    </row>
    <row r="254" spans="2:17" x14ac:dyDescent="0.3">
      <c r="B254" s="26">
        <v>3</v>
      </c>
      <c r="C254" s="70"/>
      <c r="D254" s="73"/>
      <c r="E254" s="71"/>
      <c r="F254" s="71"/>
      <c r="G254" s="72"/>
      <c r="H254" s="72"/>
      <c r="I254" s="72"/>
      <c r="J254" s="72"/>
      <c r="K254" s="72"/>
      <c r="L254" s="72"/>
      <c r="M254" s="72"/>
      <c r="N254" s="72"/>
      <c r="O254" s="72"/>
      <c r="P254" s="72"/>
      <c r="Q254" s="72"/>
    </row>
    <row r="255" spans="2:17" x14ac:dyDescent="0.3">
      <c r="B255" s="26">
        <v>4</v>
      </c>
      <c r="C255" s="70"/>
      <c r="D255" s="73"/>
      <c r="E255" s="71"/>
      <c r="F255" s="71"/>
      <c r="G255" s="72"/>
      <c r="H255" s="72"/>
      <c r="I255" s="72"/>
      <c r="J255" s="72"/>
      <c r="K255" s="72"/>
      <c r="L255" s="72"/>
      <c r="M255" s="72"/>
      <c r="N255" s="72"/>
      <c r="O255" s="72"/>
      <c r="P255" s="72"/>
      <c r="Q255" s="72"/>
    </row>
    <row r="256" spans="2:17" x14ac:dyDescent="0.3">
      <c r="B256" s="26">
        <v>5</v>
      </c>
      <c r="C256" s="70"/>
      <c r="D256" s="73"/>
      <c r="E256" s="71"/>
      <c r="F256" s="71"/>
      <c r="G256" s="72"/>
      <c r="H256" s="72"/>
      <c r="I256" s="72"/>
      <c r="J256" s="72"/>
      <c r="K256" s="72"/>
      <c r="L256" s="72"/>
      <c r="M256" s="72"/>
      <c r="N256" s="72"/>
      <c r="O256" s="72"/>
      <c r="P256" s="72"/>
      <c r="Q256" s="72"/>
    </row>
    <row r="257" spans="2:17" x14ac:dyDescent="0.3">
      <c r="B257" s="26">
        <v>6</v>
      </c>
      <c r="C257" s="70"/>
      <c r="D257" s="73"/>
      <c r="E257" s="71"/>
      <c r="F257" s="71"/>
      <c r="G257" s="72"/>
      <c r="H257" s="72"/>
      <c r="I257" s="72"/>
      <c r="J257" s="72"/>
      <c r="K257" s="72"/>
      <c r="L257" s="72"/>
      <c r="M257" s="72"/>
      <c r="N257" s="72"/>
      <c r="O257" s="72"/>
      <c r="P257" s="72"/>
      <c r="Q257" s="72"/>
    </row>
    <row r="258" spans="2:17" x14ac:dyDescent="0.3">
      <c r="B258" s="26">
        <v>7</v>
      </c>
      <c r="C258" s="70"/>
      <c r="D258" s="73"/>
      <c r="E258" s="71"/>
      <c r="F258" s="71"/>
      <c r="G258" s="72"/>
      <c r="H258" s="72"/>
      <c r="I258" s="72"/>
      <c r="J258" s="72"/>
      <c r="K258" s="72"/>
      <c r="L258" s="72"/>
      <c r="M258" s="72"/>
      <c r="N258" s="72"/>
      <c r="O258" s="72"/>
      <c r="P258" s="72"/>
      <c r="Q258" s="72"/>
    </row>
    <row r="259" spans="2:17" x14ac:dyDescent="0.3">
      <c r="B259" s="26">
        <v>8</v>
      </c>
      <c r="C259" s="70"/>
      <c r="D259" s="73"/>
      <c r="E259" s="71"/>
      <c r="F259" s="71"/>
      <c r="G259" s="72"/>
      <c r="H259" s="72"/>
      <c r="I259" s="72"/>
      <c r="J259" s="72"/>
      <c r="K259" s="72"/>
      <c r="L259" s="72"/>
      <c r="M259" s="72"/>
      <c r="N259" s="72"/>
      <c r="O259" s="72"/>
      <c r="P259" s="72"/>
      <c r="Q259" s="72"/>
    </row>
    <row r="260" spans="2:17" x14ac:dyDescent="0.3">
      <c r="B260" s="26">
        <v>9</v>
      </c>
      <c r="C260" s="70"/>
      <c r="D260" s="73"/>
      <c r="E260" s="71"/>
      <c r="F260" s="71"/>
      <c r="G260" s="72"/>
      <c r="H260" s="72"/>
      <c r="I260" s="72"/>
      <c r="J260" s="72"/>
      <c r="K260" s="72"/>
      <c r="L260" s="72"/>
      <c r="M260" s="72"/>
      <c r="N260" s="72"/>
      <c r="O260" s="72"/>
      <c r="P260" s="72"/>
      <c r="Q260" s="72"/>
    </row>
    <row r="261" spans="2:17" x14ac:dyDescent="0.3">
      <c r="B261" s="26">
        <v>10</v>
      </c>
      <c r="C261" s="70"/>
      <c r="D261" s="73"/>
      <c r="E261" s="71"/>
      <c r="F261" s="71"/>
      <c r="G261" s="72"/>
      <c r="H261" s="72"/>
      <c r="I261" s="72"/>
      <c r="J261" s="72"/>
      <c r="K261" s="72"/>
      <c r="L261" s="72"/>
      <c r="M261" s="72"/>
      <c r="N261" s="72"/>
      <c r="O261" s="72"/>
      <c r="P261" s="72"/>
      <c r="Q261" s="72"/>
    </row>
    <row r="263" spans="2:17" x14ac:dyDescent="0.3">
      <c r="B263" s="5"/>
      <c r="C263" s="5" t="str">
        <f>C172</f>
        <v>WTE - Admin</v>
      </c>
      <c r="D263" s="5"/>
      <c r="E263" s="5"/>
      <c r="F263" s="5"/>
      <c r="G263" s="5"/>
      <c r="H263" s="5"/>
      <c r="I263" s="5"/>
      <c r="J263" s="5"/>
      <c r="K263" s="5"/>
      <c r="L263" s="5"/>
      <c r="M263" s="5"/>
      <c r="N263" s="5"/>
      <c r="O263" s="5"/>
      <c r="P263" s="5"/>
      <c r="Q263" s="5"/>
    </row>
    <row r="264" spans="2:17" x14ac:dyDescent="0.3">
      <c r="C264" s="25" t="s">
        <v>307</v>
      </c>
      <c r="G264" s="10">
        <f>G172</f>
        <v>0</v>
      </c>
      <c r="H264" s="10">
        <f t="shared" ref="H264:Q264" si="99">H172</f>
        <v>3</v>
      </c>
      <c r="I264" s="10">
        <f t="shared" si="99"/>
        <v>2.9354017455441253</v>
      </c>
      <c r="J264" s="10">
        <f t="shared" si="99"/>
        <v>2.8813663401974781</v>
      </c>
      <c r="K264" s="10">
        <f t="shared" si="99"/>
        <v>2.8402578407199441</v>
      </c>
      <c r="L264" s="10">
        <f t="shared" si="99"/>
        <v>2.8756854004459296</v>
      </c>
      <c r="M264" s="10">
        <f t="shared" si="99"/>
        <v>2.9070909889643919</v>
      </c>
      <c r="N264" s="10">
        <f t="shared" si="99"/>
        <v>2.9326875716169232</v>
      </c>
      <c r="O264" s="10">
        <f t="shared" si="99"/>
        <v>2.9534150795535665</v>
      </c>
      <c r="P264" s="10">
        <f t="shared" si="99"/>
        <v>2.9733202610522254</v>
      </c>
      <c r="Q264" s="10">
        <f t="shared" si="99"/>
        <v>2.9921896081443888</v>
      </c>
    </row>
    <row r="265" spans="2:17" x14ac:dyDescent="0.3">
      <c r="C265" s="25" t="s">
        <v>308</v>
      </c>
      <c r="G265" s="10">
        <f>SUM(G269:G278)</f>
        <v>10</v>
      </c>
      <c r="H265" s="10">
        <f t="shared" ref="H265:Q265" si="100">SUM(H269:H278)</f>
        <v>10</v>
      </c>
      <c r="I265" s="10">
        <f t="shared" si="100"/>
        <v>10</v>
      </c>
      <c r="J265" s="10">
        <f t="shared" si="100"/>
        <v>10</v>
      </c>
      <c r="K265" s="10">
        <f t="shared" si="100"/>
        <v>10</v>
      </c>
      <c r="L265" s="10">
        <f t="shared" si="100"/>
        <v>10</v>
      </c>
      <c r="M265" s="10">
        <f t="shared" si="100"/>
        <v>10</v>
      </c>
      <c r="N265" s="10">
        <f t="shared" si="100"/>
        <v>10</v>
      </c>
      <c r="O265" s="10">
        <f t="shared" si="100"/>
        <v>10</v>
      </c>
      <c r="P265" s="10">
        <f t="shared" si="100"/>
        <v>10</v>
      </c>
      <c r="Q265" s="10">
        <f t="shared" si="100"/>
        <v>10</v>
      </c>
    </row>
    <row r="266" spans="2:17" x14ac:dyDescent="0.3">
      <c r="C266" s="25" t="s">
        <v>309</v>
      </c>
      <c r="G266" s="10">
        <f>G265-G264</f>
        <v>10</v>
      </c>
      <c r="H266" s="10">
        <f t="shared" ref="H266:Q266" si="101">H265-H264</f>
        <v>7</v>
      </c>
      <c r="I266" s="10">
        <f t="shared" si="101"/>
        <v>7.0645982544558752</v>
      </c>
      <c r="J266" s="10">
        <f t="shared" si="101"/>
        <v>7.1186336598025219</v>
      </c>
      <c r="K266" s="10">
        <f t="shared" si="101"/>
        <v>7.1597421592800554</v>
      </c>
      <c r="L266" s="10">
        <f t="shared" si="101"/>
        <v>7.1243145995540704</v>
      </c>
      <c r="M266" s="10">
        <f t="shared" si="101"/>
        <v>7.0929090110356086</v>
      </c>
      <c r="N266" s="10">
        <f t="shared" si="101"/>
        <v>7.0673124283830768</v>
      </c>
      <c r="O266" s="10">
        <f t="shared" si="101"/>
        <v>7.046584920446433</v>
      </c>
      <c r="P266" s="10">
        <f t="shared" si="101"/>
        <v>7.0266797389477746</v>
      </c>
      <c r="Q266" s="10">
        <f t="shared" si="101"/>
        <v>7.0078103918556112</v>
      </c>
    </row>
    <row r="267" spans="2:17" x14ac:dyDescent="0.3">
      <c r="C267" s="25" t="s">
        <v>310</v>
      </c>
      <c r="G267" s="69">
        <f>SUMPRODUCT($D269:$D278,G269:G278)</f>
        <v>320000</v>
      </c>
      <c r="H267" s="69">
        <f t="shared" ref="H267:Q267" si="102">SUMPRODUCT($D269:$D278,H269:H278)</f>
        <v>320000</v>
      </c>
      <c r="I267" s="69">
        <f t="shared" si="102"/>
        <v>320000</v>
      </c>
      <c r="J267" s="69">
        <f t="shared" si="102"/>
        <v>320000</v>
      </c>
      <c r="K267" s="69">
        <f t="shared" si="102"/>
        <v>320000</v>
      </c>
      <c r="L267" s="69">
        <f t="shared" si="102"/>
        <v>320000</v>
      </c>
      <c r="M267" s="69">
        <f t="shared" si="102"/>
        <v>320000</v>
      </c>
      <c r="N267" s="69">
        <f t="shared" si="102"/>
        <v>320000</v>
      </c>
      <c r="O267" s="69">
        <f t="shared" si="102"/>
        <v>320000</v>
      </c>
      <c r="P267" s="69">
        <f t="shared" si="102"/>
        <v>320000</v>
      </c>
      <c r="Q267" s="69">
        <f t="shared" si="102"/>
        <v>320000</v>
      </c>
    </row>
    <row r="268" spans="2:17" x14ac:dyDescent="0.3">
      <c r="B268" s="29"/>
      <c r="C268" s="30" t="s">
        <v>312</v>
      </c>
      <c r="D268" s="30" t="s">
        <v>318</v>
      </c>
      <c r="E268" s="29"/>
      <c r="F268" s="29"/>
      <c r="G268" s="31"/>
      <c r="H268" s="31"/>
      <c r="I268" s="31"/>
      <c r="J268" s="31"/>
      <c r="K268" s="31"/>
      <c r="L268" s="31"/>
      <c r="M268" s="31"/>
      <c r="N268" s="31"/>
      <c r="O268" s="31"/>
      <c r="P268" s="31"/>
      <c r="Q268" s="31"/>
    </row>
    <row r="269" spans="2:17" x14ac:dyDescent="0.3">
      <c r="B269" s="26">
        <v>1</v>
      </c>
      <c r="C269" s="70" t="s">
        <v>127</v>
      </c>
      <c r="D269" s="73">
        <v>32000</v>
      </c>
      <c r="E269" s="71"/>
      <c r="F269" s="71"/>
      <c r="G269" s="72">
        <v>10</v>
      </c>
      <c r="H269" s="72">
        <v>10</v>
      </c>
      <c r="I269" s="72">
        <v>10</v>
      </c>
      <c r="J269" s="72">
        <v>10</v>
      </c>
      <c r="K269" s="72">
        <v>10</v>
      </c>
      <c r="L269" s="72">
        <v>10</v>
      </c>
      <c r="M269" s="72">
        <v>10</v>
      </c>
      <c r="N269" s="72">
        <v>10</v>
      </c>
      <c r="O269" s="72">
        <v>10</v>
      </c>
      <c r="P269" s="72">
        <v>10</v>
      </c>
      <c r="Q269" s="72">
        <v>10</v>
      </c>
    </row>
    <row r="270" spans="2:17" x14ac:dyDescent="0.3">
      <c r="B270" s="26">
        <v>2</v>
      </c>
      <c r="C270" s="70"/>
      <c r="D270" s="73"/>
      <c r="E270" s="71"/>
      <c r="F270" s="71"/>
      <c r="G270" s="72"/>
      <c r="H270" s="72"/>
      <c r="I270" s="72"/>
      <c r="J270" s="72"/>
      <c r="K270" s="72"/>
      <c r="L270" s="72"/>
      <c r="M270" s="72"/>
      <c r="N270" s="72"/>
      <c r="O270" s="72"/>
      <c r="P270" s="72"/>
      <c r="Q270" s="72"/>
    </row>
    <row r="271" spans="2:17" x14ac:dyDescent="0.3">
      <c r="B271" s="26">
        <v>3</v>
      </c>
      <c r="C271" s="70"/>
      <c r="D271" s="73"/>
      <c r="E271" s="71"/>
      <c r="F271" s="71"/>
      <c r="G271" s="72"/>
      <c r="H271" s="72"/>
      <c r="I271" s="72"/>
      <c r="J271" s="72"/>
      <c r="K271" s="72"/>
      <c r="L271" s="72"/>
      <c r="M271" s="72"/>
      <c r="N271" s="72"/>
      <c r="O271" s="72"/>
      <c r="P271" s="72"/>
      <c r="Q271" s="72"/>
    </row>
    <row r="272" spans="2:17" x14ac:dyDescent="0.3">
      <c r="B272" s="26">
        <v>4</v>
      </c>
      <c r="C272" s="70"/>
      <c r="D272" s="73"/>
      <c r="E272" s="71"/>
      <c r="F272" s="71"/>
      <c r="G272" s="72"/>
      <c r="H272" s="72"/>
      <c r="I272" s="72"/>
      <c r="J272" s="72"/>
      <c r="K272" s="72"/>
      <c r="L272" s="72"/>
      <c r="M272" s="72"/>
      <c r="N272" s="72"/>
      <c r="O272" s="72"/>
      <c r="P272" s="72"/>
      <c r="Q272" s="72"/>
    </row>
    <row r="273" spans="2:17" x14ac:dyDescent="0.3">
      <c r="B273" s="26">
        <v>5</v>
      </c>
      <c r="C273" s="70"/>
      <c r="D273" s="73"/>
      <c r="E273" s="71"/>
      <c r="F273" s="71"/>
      <c r="G273" s="72"/>
      <c r="H273" s="72"/>
      <c r="I273" s="72"/>
      <c r="J273" s="72"/>
      <c r="K273" s="72"/>
      <c r="L273" s="72"/>
      <c r="M273" s="72"/>
      <c r="N273" s="72"/>
      <c r="O273" s="72"/>
      <c r="P273" s="72"/>
      <c r="Q273" s="72"/>
    </row>
    <row r="274" spans="2:17" x14ac:dyDescent="0.3">
      <c r="B274" s="26">
        <v>6</v>
      </c>
      <c r="C274" s="70"/>
      <c r="D274" s="73"/>
      <c r="E274" s="71"/>
      <c r="F274" s="71"/>
      <c r="G274" s="72"/>
      <c r="H274" s="72"/>
      <c r="I274" s="72"/>
      <c r="J274" s="72"/>
      <c r="K274" s="72"/>
      <c r="L274" s="72"/>
      <c r="M274" s="72"/>
      <c r="N274" s="72"/>
      <c r="O274" s="72"/>
      <c r="P274" s="72"/>
      <c r="Q274" s="72"/>
    </row>
    <row r="275" spans="2:17" x14ac:dyDescent="0.3">
      <c r="B275" s="26">
        <v>7</v>
      </c>
      <c r="C275" s="70"/>
      <c r="D275" s="73"/>
      <c r="E275" s="71"/>
      <c r="F275" s="71"/>
      <c r="G275" s="72"/>
      <c r="H275" s="72"/>
      <c r="I275" s="72"/>
      <c r="J275" s="72"/>
      <c r="K275" s="72"/>
      <c r="L275" s="72"/>
      <c r="M275" s="72"/>
      <c r="N275" s="72"/>
      <c r="O275" s="72"/>
      <c r="P275" s="72"/>
      <c r="Q275" s="72"/>
    </row>
    <row r="276" spans="2:17" x14ac:dyDescent="0.3">
      <c r="B276" s="26">
        <v>8</v>
      </c>
      <c r="C276" s="70"/>
      <c r="D276" s="73"/>
      <c r="E276" s="71"/>
      <c r="F276" s="71"/>
      <c r="G276" s="72"/>
      <c r="H276" s="72"/>
      <c r="I276" s="72"/>
      <c r="J276" s="72"/>
      <c r="K276" s="72"/>
      <c r="L276" s="72"/>
      <c r="M276" s="72"/>
      <c r="N276" s="72"/>
      <c r="O276" s="72"/>
      <c r="P276" s="72"/>
      <c r="Q276" s="72"/>
    </row>
    <row r="277" spans="2:17" x14ac:dyDescent="0.3">
      <c r="B277" s="26">
        <v>9</v>
      </c>
      <c r="C277" s="70"/>
      <c r="D277" s="73"/>
      <c r="E277" s="71"/>
      <c r="F277" s="71"/>
      <c r="G277" s="72"/>
      <c r="H277" s="72"/>
      <c r="I277" s="72"/>
      <c r="J277" s="72"/>
      <c r="K277" s="72"/>
      <c r="L277" s="72"/>
      <c r="M277" s="72"/>
      <c r="N277" s="72"/>
      <c r="O277" s="72"/>
      <c r="P277" s="72"/>
      <c r="Q277" s="72"/>
    </row>
    <row r="278" spans="2:17" x14ac:dyDescent="0.3">
      <c r="B278" s="26">
        <v>10</v>
      </c>
      <c r="C278" s="70"/>
      <c r="D278" s="73"/>
      <c r="E278" s="71"/>
      <c r="F278" s="71"/>
      <c r="G278" s="72"/>
      <c r="H278" s="72"/>
      <c r="I278" s="72"/>
      <c r="J278" s="72"/>
      <c r="K278" s="72"/>
      <c r="L278" s="72"/>
      <c r="M278" s="72"/>
      <c r="N278" s="72"/>
      <c r="O278" s="72"/>
      <c r="P278" s="72"/>
      <c r="Q278" s="72"/>
    </row>
    <row r="280" spans="2:17" x14ac:dyDescent="0.3">
      <c r="B280" s="5"/>
      <c r="C280" s="5" t="str">
        <f>C185</f>
        <v>WTE - Medical time</v>
      </c>
      <c r="D280" s="5"/>
      <c r="E280" s="5"/>
      <c r="F280" s="5"/>
      <c r="G280" s="5"/>
      <c r="H280" s="5"/>
      <c r="I280" s="5"/>
      <c r="J280" s="5"/>
      <c r="K280" s="5"/>
      <c r="L280" s="5"/>
      <c r="M280" s="5"/>
      <c r="N280" s="5"/>
      <c r="O280" s="5"/>
      <c r="P280" s="5"/>
      <c r="Q280" s="5"/>
    </row>
    <row r="281" spans="2:17" x14ac:dyDescent="0.3">
      <c r="C281" s="25" t="s">
        <v>307</v>
      </c>
      <c r="G281" s="10">
        <f>G185</f>
        <v>0</v>
      </c>
      <c r="H281" s="10">
        <f t="shared" ref="H281:Q281" si="103">H185</f>
        <v>1.0714285714285714</v>
      </c>
      <c r="I281" s="10">
        <f t="shared" si="103"/>
        <v>1.2153937922557814</v>
      </c>
      <c r="J281" s="10">
        <f t="shared" si="103"/>
        <v>1.1979816562586263</v>
      </c>
      <c r="K281" s="10">
        <f t="shared" si="103"/>
        <v>1.1856084253504204</v>
      </c>
      <c r="L281" s="10">
        <f t="shared" si="103"/>
        <v>1.2003928761003517</v>
      </c>
      <c r="M281" s="10">
        <f t="shared" si="103"/>
        <v>1.2127771716251068</v>
      </c>
      <c r="N281" s="10">
        <f t="shared" si="103"/>
        <v>1.223189861858722</v>
      </c>
      <c r="O281" s="10">
        <f t="shared" si="103"/>
        <v>1.2318548164846228</v>
      </c>
      <c r="P281" s="10">
        <f t="shared" si="103"/>
        <v>1.2399849797812363</v>
      </c>
      <c r="Q281" s="10">
        <f t="shared" si="103"/>
        <v>1.2478101154564178</v>
      </c>
    </row>
    <row r="282" spans="2:17" x14ac:dyDescent="0.3">
      <c r="C282" s="25" t="s">
        <v>308</v>
      </c>
      <c r="G282" s="10">
        <f>SUM(G286:G295)</f>
        <v>10</v>
      </c>
      <c r="H282" s="10">
        <f t="shared" ref="H282:Q282" si="104">SUM(H286:H295)</f>
        <v>10</v>
      </c>
      <c r="I282" s="10">
        <f t="shared" si="104"/>
        <v>10</v>
      </c>
      <c r="J282" s="10">
        <f t="shared" si="104"/>
        <v>10</v>
      </c>
      <c r="K282" s="10">
        <f t="shared" si="104"/>
        <v>10</v>
      </c>
      <c r="L282" s="10">
        <f t="shared" si="104"/>
        <v>10</v>
      </c>
      <c r="M282" s="10">
        <f t="shared" si="104"/>
        <v>10</v>
      </c>
      <c r="N282" s="10">
        <f t="shared" si="104"/>
        <v>10</v>
      </c>
      <c r="O282" s="10">
        <f t="shared" si="104"/>
        <v>10</v>
      </c>
      <c r="P282" s="10">
        <f t="shared" si="104"/>
        <v>10</v>
      </c>
      <c r="Q282" s="10">
        <f t="shared" si="104"/>
        <v>10</v>
      </c>
    </row>
    <row r="283" spans="2:17" x14ac:dyDescent="0.3">
      <c r="C283" s="25" t="s">
        <v>309</v>
      </c>
      <c r="G283" s="10">
        <f>G282-G281</f>
        <v>10</v>
      </c>
      <c r="H283" s="10">
        <f t="shared" ref="H283:Q283" si="105">H282-H281</f>
        <v>8.9285714285714288</v>
      </c>
      <c r="I283" s="10">
        <f t="shared" si="105"/>
        <v>8.7846062077442184</v>
      </c>
      <c r="J283" s="10">
        <f t="shared" si="105"/>
        <v>8.8020183437413735</v>
      </c>
      <c r="K283" s="10">
        <f t="shared" si="105"/>
        <v>8.81439157464958</v>
      </c>
      <c r="L283" s="10">
        <f t="shared" si="105"/>
        <v>8.7996071238996478</v>
      </c>
      <c r="M283" s="10">
        <f t="shared" si="105"/>
        <v>8.7872228283748939</v>
      </c>
      <c r="N283" s="10">
        <f t="shared" si="105"/>
        <v>8.7768101381412773</v>
      </c>
      <c r="O283" s="10">
        <f t="shared" si="105"/>
        <v>8.7681451835153776</v>
      </c>
      <c r="P283" s="10">
        <f t="shared" si="105"/>
        <v>8.7600150202187628</v>
      </c>
      <c r="Q283" s="10">
        <f t="shared" si="105"/>
        <v>8.7521898845435828</v>
      </c>
    </row>
    <row r="284" spans="2:17" x14ac:dyDescent="0.3">
      <c r="C284" s="25" t="s">
        <v>310</v>
      </c>
      <c r="G284" s="69">
        <f>SUMPRODUCT($D286:$D295,G286:G295)</f>
        <v>1500000</v>
      </c>
      <c r="H284" s="69">
        <f t="shared" ref="H284:Q284" si="106">SUMPRODUCT($D286:$D295,H286:H295)</f>
        <v>1500000</v>
      </c>
      <c r="I284" s="69">
        <f t="shared" si="106"/>
        <v>1500000</v>
      </c>
      <c r="J284" s="69">
        <f t="shared" si="106"/>
        <v>1500000</v>
      </c>
      <c r="K284" s="69">
        <f t="shared" si="106"/>
        <v>1500000</v>
      </c>
      <c r="L284" s="69">
        <f t="shared" si="106"/>
        <v>1500000</v>
      </c>
      <c r="M284" s="69">
        <f t="shared" si="106"/>
        <v>1500000</v>
      </c>
      <c r="N284" s="69">
        <f t="shared" si="106"/>
        <v>1500000</v>
      </c>
      <c r="O284" s="69">
        <f t="shared" si="106"/>
        <v>1500000</v>
      </c>
      <c r="P284" s="69">
        <f t="shared" si="106"/>
        <v>1500000</v>
      </c>
      <c r="Q284" s="69">
        <f t="shared" si="106"/>
        <v>1500000</v>
      </c>
    </row>
    <row r="285" spans="2:17" x14ac:dyDescent="0.3">
      <c r="B285" s="29"/>
      <c r="C285" s="30" t="s">
        <v>312</v>
      </c>
      <c r="D285" s="30" t="s">
        <v>318</v>
      </c>
      <c r="E285" s="29"/>
      <c r="F285" s="29"/>
      <c r="G285" s="31"/>
      <c r="H285" s="31"/>
      <c r="I285" s="31"/>
      <c r="J285" s="31"/>
      <c r="K285" s="31"/>
      <c r="L285" s="31"/>
      <c r="M285" s="31"/>
      <c r="N285" s="31"/>
      <c r="O285" s="31"/>
      <c r="P285" s="31"/>
      <c r="Q285" s="31"/>
    </row>
    <row r="286" spans="2:17" x14ac:dyDescent="0.3">
      <c r="B286" s="26">
        <v>1</v>
      </c>
      <c r="C286" s="70" t="s">
        <v>319</v>
      </c>
      <c r="D286" s="73">
        <v>150000</v>
      </c>
      <c r="E286" s="71"/>
      <c r="F286" s="71"/>
      <c r="G286" s="72">
        <v>10</v>
      </c>
      <c r="H286" s="72">
        <v>10</v>
      </c>
      <c r="I286" s="72">
        <v>10</v>
      </c>
      <c r="J286" s="72">
        <v>10</v>
      </c>
      <c r="K286" s="72">
        <v>10</v>
      </c>
      <c r="L286" s="72">
        <v>10</v>
      </c>
      <c r="M286" s="72">
        <v>10</v>
      </c>
      <c r="N286" s="72">
        <v>10</v>
      </c>
      <c r="O286" s="72">
        <v>10</v>
      </c>
      <c r="P286" s="72">
        <v>10</v>
      </c>
      <c r="Q286" s="72">
        <v>10</v>
      </c>
    </row>
    <row r="287" spans="2:17" x14ac:dyDescent="0.3">
      <c r="B287" s="26">
        <v>2</v>
      </c>
      <c r="C287" s="70"/>
      <c r="D287" s="73"/>
      <c r="E287" s="71"/>
      <c r="F287" s="71"/>
      <c r="G287" s="72"/>
      <c r="H287" s="72"/>
      <c r="I287" s="72"/>
      <c r="J287" s="72"/>
      <c r="K287" s="72"/>
      <c r="L287" s="72"/>
      <c r="M287" s="72"/>
      <c r="N287" s="72"/>
      <c r="O287" s="72"/>
      <c r="P287" s="72"/>
      <c r="Q287" s="72"/>
    </row>
    <row r="288" spans="2:17" x14ac:dyDescent="0.3">
      <c r="B288" s="26">
        <v>3</v>
      </c>
      <c r="C288" s="70"/>
      <c r="D288" s="73"/>
      <c r="E288" s="71"/>
      <c r="F288" s="71"/>
      <c r="G288" s="72"/>
      <c r="H288" s="72"/>
      <c r="I288" s="72"/>
      <c r="J288" s="72"/>
      <c r="K288" s="72"/>
      <c r="L288" s="72"/>
      <c r="M288" s="72"/>
      <c r="N288" s="72"/>
      <c r="O288" s="72"/>
      <c r="P288" s="72"/>
      <c r="Q288" s="72"/>
    </row>
    <row r="289" spans="2:17" x14ac:dyDescent="0.3">
      <c r="B289" s="26">
        <v>4</v>
      </c>
      <c r="C289" s="70"/>
      <c r="D289" s="73"/>
      <c r="E289" s="71"/>
      <c r="F289" s="71"/>
      <c r="G289" s="72"/>
      <c r="H289" s="72"/>
      <c r="I289" s="72"/>
      <c r="J289" s="72"/>
      <c r="K289" s="72"/>
      <c r="L289" s="72"/>
      <c r="M289" s="72"/>
      <c r="N289" s="72"/>
      <c r="O289" s="72"/>
      <c r="P289" s="72"/>
      <c r="Q289" s="72"/>
    </row>
    <row r="290" spans="2:17" x14ac:dyDescent="0.3">
      <c r="B290" s="26">
        <v>5</v>
      </c>
      <c r="C290" s="70"/>
      <c r="D290" s="73"/>
      <c r="E290" s="71"/>
      <c r="F290" s="71"/>
      <c r="G290" s="72"/>
      <c r="H290" s="72"/>
      <c r="I290" s="72"/>
      <c r="J290" s="72"/>
      <c r="K290" s="72"/>
      <c r="L290" s="72"/>
      <c r="M290" s="72"/>
      <c r="N290" s="72"/>
      <c r="O290" s="72"/>
      <c r="P290" s="72"/>
      <c r="Q290" s="72"/>
    </row>
    <row r="291" spans="2:17" x14ac:dyDescent="0.3">
      <c r="B291" s="26">
        <v>6</v>
      </c>
      <c r="C291" s="70"/>
      <c r="D291" s="73"/>
      <c r="E291" s="71"/>
      <c r="F291" s="71"/>
      <c r="G291" s="72"/>
      <c r="H291" s="72"/>
      <c r="I291" s="72"/>
      <c r="J291" s="72"/>
      <c r="K291" s="72"/>
      <c r="L291" s="72"/>
      <c r="M291" s="72"/>
      <c r="N291" s="72"/>
      <c r="O291" s="72"/>
      <c r="P291" s="72"/>
      <c r="Q291" s="72"/>
    </row>
    <row r="292" spans="2:17" x14ac:dyDescent="0.3">
      <c r="B292" s="26">
        <v>7</v>
      </c>
      <c r="C292" s="70"/>
      <c r="D292" s="73"/>
      <c r="E292" s="71"/>
      <c r="F292" s="71"/>
      <c r="G292" s="72"/>
      <c r="H292" s="72"/>
      <c r="I292" s="72"/>
      <c r="J292" s="72"/>
      <c r="K292" s="72"/>
      <c r="L292" s="72"/>
      <c r="M292" s="72"/>
      <c r="N292" s="72"/>
      <c r="O292" s="72"/>
      <c r="P292" s="72"/>
      <c r="Q292" s="72"/>
    </row>
    <row r="293" spans="2:17" x14ac:dyDescent="0.3">
      <c r="B293" s="26">
        <v>8</v>
      </c>
      <c r="C293" s="70"/>
      <c r="D293" s="73"/>
      <c r="E293" s="71"/>
      <c r="F293" s="71"/>
      <c r="G293" s="72"/>
      <c r="H293" s="72"/>
      <c r="I293" s="72"/>
      <c r="J293" s="72"/>
      <c r="K293" s="72"/>
      <c r="L293" s="72"/>
      <c r="M293" s="72"/>
      <c r="N293" s="72"/>
      <c r="O293" s="72"/>
      <c r="P293" s="72"/>
      <c r="Q293" s="72"/>
    </row>
    <row r="294" spans="2:17" x14ac:dyDescent="0.3">
      <c r="B294" s="26">
        <v>9</v>
      </c>
      <c r="C294" s="70"/>
      <c r="D294" s="73"/>
      <c r="E294" s="71"/>
      <c r="F294" s="71"/>
      <c r="G294" s="72"/>
      <c r="H294" s="72"/>
      <c r="I294" s="72"/>
      <c r="J294" s="72"/>
      <c r="K294" s="72"/>
      <c r="L294" s="72"/>
      <c r="M294" s="72"/>
      <c r="N294" s="72"/>
      <c r="O294" s="72"/>
      <c r="P294" s="72"/>
      <c r="Q294" s="72"/>
    </row>
    <row r="295" spans="2:17" x14ac:dyDescent="0.3">
      <c r="B295" s="26">
        <v>10</v>
      </c>
      <c r="C295" s="70"/>
      <c r="D295" s="73"/>
      <c r="E295" s="71"/>
      <c r="F295" s="71"/>
      <c r="G295" s="72"/>
      <c r="H295" s="72"/>
      <c r="I295" s="72"/>
      <c r="J295" s="72"/>
      <c r="K295" s="72"/>
      <c r="L295" s="72"/>
      <c r="M295" s="72"/>
      <c r="N295" s="72"/>
      <c r="O295" s="72"/>
      <c r="P295" s="72"/>
      <c r="Q295" s="72"/>
    </row>
    <row r="297" spans="2:17" x14ac:dyDescent="0.3">
      <c r="B297" s="5"/>
      <c r="C297" s="5" t="str">
        <f>C197</f>
        <v>WTE - CBTp</v>
      </c>
      <c r="D297" s="5"/>
      <c r="E297" s="5"/>
      <c r="F297" s="5"/>
      <c r="G297" s="5"/>
      <c r="H297" s="5"/>
      <c r="I297" s="5"/>
      <c r="J297" s="5"/>
      <c r="K297" s="5"/>
      <c r="L297" s="5"/>
      <c r="M297" s="5"/>
      <c r="N297" s="5"/>
      <c r="O297" s="5"/>
      <c r="P297" s="5"/>
      <c r="Q297" s="5"/>
    </row>
    <row r="298" spans="2:17" x14ac:dyDescent="0.3">
      <c r="C298" s="25" t="s">
        <v>307</v>
      </c>
      <c r="G298" s="10">
        <f>G197</f>
        <v>0</v>
      </c>
      <c r="H298" s="10">
        <f t="shared" ref="H298:Q298" si="107">H197</f>
        <v>0</v>
      </c>
      <c r="I298" s="10">
        <f t="shared" si="107"/>
        <v>2.2271470132002986</v>
      </c>
      <c r="J298" s="10">
        <f t="shared" si="107"/>
        <v>2.2522966539365536</v>
      </c>
      <c r="K298" s="10">
        <f t="shared" si="107"/>
        <v>2.2830750012439678</v>
      </c>
      <c r="L298" s="10">
        <f t="shared" si="107"/>
        <v>2.3114983458812155</v>
      </c>
      <c r="M298" s="10">
        <f t="shared" si="107"/>
        <v>2.3270718646947972</v>
      </c>
      <c r="N298" s="10">
        <f t="shared" si="107"/>
        <v>2.3440192456547573</v>
      </c>
      <c r="O298" s="10">
        <f t="shared" si="107"/>
        <v>2.3608495552541764</v>
      </c>
      <c r="P298" s="10">
        <f t="shared" si="107"/>
        <v>2.3744651539773183</v>
      </c>
      <c r="Q298" s="10">
        <f t="shared" si="107"/>
        <v>2.38894626254086</v>
      </c>
    </row>
    <row r="299" spans="2:17" x14ac:dyDescent="0.3">
      <c r="C299" s="25" t="s">
        <v>308</v>
      </c>
      <c r="G299" s="10">
        <f>SUM(G303:G312)</f>
        <v>10</v>
      </c>
      <c r="H299" s="10">
        <f t="shared" ref="H299:Q299" si="108">SUM(H303:H312)</f>
        <v>10</v>
      </c>
      <c r="I299" s="10">
        <f t="shared" si="108"/>
        <v>10</v>
      </c>
      <c r="J299" s="10">
        <f t="shared" si="108"/>
        <v>10</v>
      </c>
      <c r="K299" s="10">
        <f t="shared" si="108"/>
        <v>10</v>
      </c>
      <c r="L299" s="10">
        <f t="shared" si="108"/>
        <v>10</v>
      </c>
      <c r="M299" s="10">
        <f t="shared" si="108"/>
        <v>10</v>
      </c>
      <c r="N299" s="10">
        <f t="shared" si="108"/>
        <v>10</v>
      </c>
      <c r="O299" s="10">
        <f t="shared" si="108"/>
        <v>10</v>
      </c>
      <c r="P299" s="10">
        <f t="shared" si="108"/>
        <v>10</v>
      </c>
      <c r="Q299" s="10">
        <f t="shared" si="108"/>
        <v>10</v>
      </c>
    </row>
    <row r="300" spans="2:17" x14ac:dyDescent="0.3">
      <c r="C300" s="25" t="s">
        <v>309</v>
      </c>
      <c r="G300" s="10">
        <f>G299-G298</f>
        <v>10</v>
      </c>
      <c r="H300" s="10">
        <f t="shared" ref="H300:Q300" si="109">H299-H298</f>
        <v>10</v>
      </c>
      <c r="I300" s="10">
        <f t="shared" si="109"/>
        <v>7.7728529867997018</v>
      </c>
      <c r="J300" s="10">
        <f t="shared" si="109"/>
        <v>7.7477033460634459</v>
      </c>
      <c r="K300" s="10">
        <f t="shared" si="109"/>
        <v>7.7169249987560322</v>
      </c>
      <c r="L300" s="10">
        <f t="shared" si="109"/>
        <v>7.6885016541187845</v>
      </c>
      <c r="M300" s="10">
        <f t="shared" si="109"/>
        <v>7.6729281353052023</v>
      </c>
      <c r="N300" s="10">
        <f t="shared" si="109"/>
        <v>7.6559807543452427</v>
      </c>
      <c r="O300" s="10">
        <f t="shared" si="109"/>
        <v>7.6391504447458232</v>
      </c>
      <c r="P300" s="10">
        <f t="shared" si="109"/>
        <v>7.6255348460226813</v>
      </c>
      <c r="Q300" s="10">
        <f t="shared" si="109"/>
        <v>7.61105373745914</v>
      </c>
    </row>
    <row r="301" spans="2:17" x14ac:dyDescent="0.3">
      <c r="C301" s="25" t="s">
        <v>310</v>
      </c>
      <c r="G301" s="69">
        <f>SUMPRODUCT($D303:$D312,G303:G312)</f>
        <v>950000</v>
      </c>
      <c r="H301" s="69">
        <f t="shared" ref="H301:Q301" si="110">SUMPRODUCT($D303:$D312,H303:H312)</f>
        <v>950000</v>
      </c>
      <c r="I301" s="69">
        <f t="shared" si="110"/>
        <v>950000</v>
      </c>
      <c r="J301" s="69">
        <f t="shared" si="110"/>
        <v>950000</v>
      </c>
      <c r="K301" s="69">
        <f t="shared" si="110"/>
        <v>950000</v>
      </c>
      <c r="L301" s="69">
        <f t="shared" si="110"/>
        <v>950000</v>
      </c>
      <c r="M301" s="69">
        <f t="shared" si="110"/>
        <v>950000</v>
      </c>
      <c r="N301" s="69">
        <f t="shared" si="110"/>
        <v>950000</v>
      </c>
      <c r="O301" s="69">
        <f t="shared" si="110"/>
        <v>950000</v>
      </c>
      <c r="P301" s="69">
        <f t="shared" si="110"/>
        <v>950000</v>
      </c>
      <c r="Q301" s="69">
        <f t="shared" si="110"/>
        <v>950000</v>
      </c>
    </row>
    <row r="302" spans="2:17" x14ac:dyDescent="0.3">
      <c r="B302" s="29"/>
      <c r="C302" s="30" t="s">
        <v>312</v>
      </c>
      <c r="D302" s="30" t="s">
        <v>318</v>
      </c>
      <c r="E302" s="29"/>
      <c r="F302" s="29"/>
      <c r="G302" s="31"/>
      <c r="H302" s="31"/>
      <c r="I302" s="31"/>
      <c r="J302" s="31"/>
      <c r="K302" s="31"/>
      <c r="L302" s="31"/>
      <c r="M302" s="31"/>
      <c r="N302" s="31"/>
      <c r="O302" s="31"/>
      <c r="P302" s="31"/>
      <c r="Q302" s="31"/>
    </row>
    <row r="303" spans="2:17" x14ac:dyDescent="0.3">
      <c r="B303" s="26">
        <v>1</v>
      </c>
      <c r="C303" s="70" t="s">
        <v>320</v>
      </c>
      <c r="D303" s="73">
        <v>95000</v>
      </c>
      <c r="E303" s="71"/>
      <c r="F303" s="71"/>
      <c r="G303" s="72">
        <v>10</v>
      </c>
      <c r="H303" s="72">
        <v>10</v>
      </c>
      <c r="I303" s="72">
        <v>10</v>
      </c>
      <c r="J303" s="72">
        <v>10</v>
      </c>
      <c r="K303" s="72">
        <v>10</v>
      </c>
      <c r="L303" s="72">
        <v>10</v>
      </c>
      <c r="M303" s="72">
        <v>10</v>
      </c>
      <c r="N303" s="72">
        <v>10</v>
      </c>
      <c r="O303" s="72">
        <v>10</v>
      </c>
      <c r="P303" s="72">
        <v>10</v>
      </c>
      <c r="Q303" s="72">
        <v>10</v>
      </c>
    </row>
    <row r="304" spans="2:17" x14ac:dyDescent="0.3">
      <c r="B304" s="26">
        <v>2</v>
      </c>
      <c r="C304" s="70"/>
      <c r="D304" s="73"/>
      <c r="E304" s="71"/>
      <c r="F304" s="71"/>
      <c r="G304" s="72"/>
      <c r="H304" s="72"/>
      <c r="I304" s="72"/>
      <c r="J304" s="72"/>
      <c r="K304" s="72"/>
      <c r="L304" s="72"/>
      <c r="M304" s="72"/>
      <c r="N304" s="72"/>
      <c r="O304" s="72"/>
      <c r="P304" s="72"/>
      <c r="Q304" s="72"/>
    </row>
    <row r="305" spans="2:17" x14ac:dyDescent="0.3">
      <c r="B305" s="26">
        <v>3</v>
      </c>
      <c r="C305" s="70"/>
      <c r="D305" s="73"/>
      <c r="E305" s="71"/>
      <c r="F305" s="71"/>
      <c r="G305" s="72"/>
      <c r="H305" s="72"/>
      <c r="I305" s="72"/>
      <c r="J305" s="72"/>
      <c r="K305" s="72"/>
      <c r="L305" s="72"/>
      <c r="M305" s="72"/>
      <c r="N305" s="72"/>
      <c r="O305" s="72"/>
      <c r="P305" s="72"/>
      <c r="Q305" s="72"/>
    </row>
    <row r="306" spans="2:17" x14ac:dyDescent="0.3">
      <c r="B306" s="26">
        <v>4</v>
      </c>
      <c r="C306" s="70"/>
      <c r="D306" s="73"/>
      <c r="E306" s="71"/>
      <c r="F306" s="71"/>
      <c r="G306" s="72"/>
      <c r="H306" s="72"/>
      <c r="I306" s="72"/>
      <c r="J306" s="72"/>
      <c r="K306" s="72"/>
      <c r="L306" s="72"/>
      <c r="M306" s="72"/>
      <c r="N306" s="72"/>
      <c r="O306" s="72"/>
      <c r="P306" s="72"/>
      <c r="Q306" s="72"/>
    </row>
    <row r="307" spans="2:17" x14ac:dyDescent="0.3">
      <c r="B307" s="26">
        <v>5</v>
      </c>
      <c r="C307" s="70"/>
      <c r="D307" s="73"/>
      <c r="E307" s="71"/>
      <c r="F307" s="71"/>
      <c r="G307" s="72"/>
      <c r="H307" s="72"/>
      <c r="I307" s="72"/>
      <c r="J307" s="72"/>
      <c r="K307" s="72"/>
      <c r="L307" s="72"/>
      <c r="M307" s="72"/>
      <c r="N307" s="72"/>
      <c r="O307" s="72"/>
      <c r="P307" s="72"/>
      <c r="Q307" s="72"/>
    </row>
    <row r="308" spans="2:17" x14ac:dyDescent="0.3">
      <c r="B308" s="26">
        <v>6</v>
      </c>
      <c r="C308" s="70"/>
      <c r="D308" s="73"/>
      <c r="E308" s="71"/>
      <c r="F308" s="71"/>
      <c r="G308" s="72"/>
      <c r="H308" s="72"/>
      <c r="I308" s="72"/>
      <c r="J308" s="72"/>
      <c r="K308" s="72"/>
      <c r="L308" s="72"/>
      <c r="M308" s="72"/>
      <c r="N308" s="72"/>
      <c r="O308" s="72"/>
      <c r="P308" s="72"/>
      <c r="Q308" s="72"/>
    </row>
    <row r="309" spans="2:17" x14ac:dyDescent="0.3">
      <c r="B309" s="26">
        <v>7</v>
      </c>
      <c r="C309" s="70"/>
      <c r="D309" s="73"/>
      <c r="E309" s="71"/>
      <c r="F309" s="71"/>
      <c r="G309" s="72"/>
      <c r="H309" s="72"/>
      <c r="I309" s="72"/>
      <c r="J309" s="72"/>
      <c r="K309" s="72"/>
      <c r="L309" s="72"/>
      <c r="M309" s="72"/>
      <c r="N309" s="72"/>
      <c r="O309" s="72"/>
      <c r="P309" s="72"/>
      <c r="Q309" s="72"/>
    </row>
    <row r="310" spans="2:17" x14ac:dyDescent="0.3">
      <c r="B310" s="26">
        <v>8</v>
      </c>
      <c r="C310" s="70"/>
      <c r="D310" s="73"/>
      <c r="E310" s="71"/>
      <c r="F310" s="71"/>
      <c r="G310" s="72"/>
      <c r="H310" s="72"/>
      <c r="I310" s="72"/>
      <c r="J310" s="72"/>
      <c r="K310" s="72"/>
      <c r="L310" s="72"/>
      <c r="M310" s="72"/>
      <c r="N310" s="72"/>
      <c r="O310" s="72"/>
      <c r="P310" s="72"/>
      <c r="Q310" s="72"/>
    </row>
    <row r="311" spans="2:17" x14ac:dyDescent="0.3">
      <c r="B311" s="26">
        <v>9</v>
      </c>
      <c r="C311" s="70"/>
      <c r="D311" s="73"/>
      <c r="E311" s="71"/>
      <c r="F311" s="71"/>
      <c r="G311" s="72"/>
      <c r="H311" s="72"/>
      <c r="I311" s="72"/>
      <c r="J311" s="72"/>
      <c r="K311" s="72"/>
      <c r="L311" s="72"/>
      <c r="M311" s="72"/>
      <c r="N311" s="72"/>
      <c r="O311" s="72"/>
      <c r="P311" s="72"/>
      <c r="Q311" s="72"/>
    </row>
    <row r="312" spans="2:17" x14ac:dyDescent="0.3">
      <c r="B312" s="26">
        <v>10</v>
      </c>
      <c r="C312" s="70"/>
      <c r="D312" s="73"/>
      <c r="E312" s="71"/>
      <c r="F312" s="71"/>
      <c r="G312" s="72"/>
      <c r="H312" s="72"/>
      <c r="I312" s="72"/>
      <c r="J312" s="72"/>
      <c r="K312" s="72"/>
      <c r="L312" s="72"/>
      <c r="M312" s="72"/>
      <c r="N312" s="72"/>
      <c r="O312" s="72"/>
      <c r="P312" s="72"/>
      <c r="Q312" s="72"/>
    </row>
    <row r="314" spans="2:17" x14ac:dyDescent="0.3">
      <c r="B314" s="5"/>
      <c r="C314" s="5" t="str">
        <f>C207</f>
        <v>WTE - FI time</v>
      </c>
      <c r="D314" s="5"/>
      <c r="E314" s="5"/>
      <c r="F314" s="5"/>
      <c r="G314" s="5"/>
      <c r="H314" s="5"/>
      <c r="I314" s="5"/>
      <c r="J314" s="5"/>
      <c r="K314" s="5"/>
      <c r="L314" s="5"/>
      <c r="M314" s="5"/>
      <c r="N314" s="5"/>
      <c r="O314" s="5"/>
      <c r="P314" s="5"/>
      <c r="Q314" s="5"/>
    </row>
    <row r="315" spans="2:17" x14ac:dyDescent="0.3">
      <c r="C315" s="25" t="s">
        <v>307</v>
      </c>
      <c r="G315" s="10">
        <f>G207</f>
        <v>0</v>
      </c>
      <c r="H315" s="10">
        <f t="shared" ref="H315:Q315" si="111">H207</f>
        <v>0</v>
      </c>
      <c r="I315" s="10">
        <f t="shared" si="111"/>
        <v>0.5512188857670739</v>
      </c>
      <c r="J315" s="10">
        <f t="shared" si="111"/>
        <v>0.55744342184929707</v>
      </c>
      <c r="K315" s="10">
        <f t="shared" si="111"/>
        <v>0.56506106280788204</v>
      </c>
      <c r="L315" s="10">
        <f t="shared" si="111"/>
        <v>0.57209584060560092</v>
      </c>
      <c r="M315" s="10">
        <f t="shared" si="111"/>
        <v>0.57595028651196234</v>
      </c>
      <c r="N315" s="10">
        <f t="shared" si="111"/>
        <v>0.58014476329955245</v>
      </c>
      <c r="O315" s="10">
        <f t="shared" si="111"/>
        <v>0.5843102649254085</v>
      </c>
      <c r="P315" s="10">
        <f t="shared" si="111"/>
        <v>0.58768012560938643</v>
      </c>
      <c r="Q315" s="10">
        <f t="shared" si="111"/>
        <v>0.59126419997886281</v>
      </c>
    </row>
    <row r="316" spans="2:17" x14ac:dyDescent="0.3">
      <c r="C316" s="25" t="s">
        <v>308</v>
      </c>
      <c r="G316" s="10">
        <f>SUM(G320:G329)</f>
        <v>10</v>
      </c>
      <c r="H316" s="10">
        <f t="shared" ref="H316:Q316" si="112">SUM(H320:H329)</f>
        <v>10</v>
      </c>
      <c r="I316" s="10">
        <f t="shared" si="112"/>
        <v>10</v>
      </c>
      <c r="J316" s="10">
        <f t="shared" si="112"/>
        <v>10</v>
      </c>
      <c r="K316" s="10">
        <f t="shared" si="112"/>
        <v>10</v>
      </c>
      <c r="L316" s="10">
        <f t="shared" si="112"/>
        <v>10</v>
      </c>
      <c r="M316" s="10">
        <f t="shared" si="112"/>
        <v>10</v>
      </c>
      <c r="N316" s="10">
        <f t="shared" si="112"/>
        <v>10</v>
      </c>
      <c r="O316" s="10">
        <f t="shared" si="112"/>
        <v>10</v>
      </c>
      <c r="P316" s="10">
        <f t="shared" si="112"/>
        <v>10</v>
      </c>
      <c r="Q316" s="10">
        <f t="shared" si="112"/>
        <v>10</v>
      </c>
    </row>
    <row r="317" spans="2:17" x14ac:dyDescent="0.3">
      <c r="C317" s="25" t="s">
        <v>309</v>
      </c>
      <c r="G317" s="10">
        <f>G316-G315</f>
        <v>10</v>
      </c>
      <c r="H317" s="10">
        <f t="shared" ref="H317:Q317" si="113">H316-H315</f>
        <v>10</v>
      </c>
      <c r="I317" s="10">
        <f t="shared" si="113"/>
        <v>9.4487811142329257</v>
      </c>
      <c r="J317" s="10">
        <f t="shared" si="113"/>
        <v>9.4425565781507022</v>
      </c>
      <c r="K317" s="10">
        <f t="shared" si="113"/>
        <v>9.4349389371921184</v>
      </c>
      <c r="L317" s="10">
        <f t="shared" si="113"/>
        <v>9.4279041593943997</v>
      </c>
      <c r="M317" s="10">
        <f t="shared" si="113"/>
        <v>9.4240497134880385</v>
      </c>
      <c r="N317" s="10">
        <f t="shared" si="113"/>
        <v>9.4198552367004478</v>
      </c>
      <c r="O317" s="10">
        <f t="shared" si="113"/>
        <v>9.4156897350745918</v>
      </c>
      <c r="P317" s="10">
        <f t="shared" si="113"/>
        <v>9.4123198743906134</v>
      </c>
      <c r="Q317" s="10">
        <f t="shared" si="113"/>
        <v>9.4087358000211374</v>
      </c>
    </row>
    <row r="318" spans="2:17" x14ac:dyDescent="0.3">
      <c r="C318" s="25" t="s">
        <v>310</v>
      </c>
      <c r="G318" s="69">
        <f>SUMPRODUCT($D320:$D329,G320:G329)</f>
        <v>380000</v>
      </c>
      <c r="H318" s="69">
        <f t="shared" ref="H318:Q318" si="114">SUMPRODUCT($D320:$D329,H320:H329)</f>
        <v>380000</v>
      </c>
      <c r="I318" s="69">
        <f t="shared" si="114"/>
        <v>380000</v>
      </c>
      <c r="J318" s="69">
        <f t="shared" si="114"/>
        <v>380000</v>
      </c>
      <c r="K318" s="69">
        <f t="shared" si="114"/>
        <v>380000</v>
      </c>
      <c r="L318" s="69">
        <f t="shared" si="114"/>
        <v>380000</v>
      </c>
      <c r="M318" s="69">
        <f t="shared" si="114"/>
        <v>380000</v>
      </c>
      <c r="N318" s="69">
        <f t="shared" si="114"/>
        <v>380000</v>
      </c>
      <c r="O318" s="69">
        <f t="shared" si="114"/>
        <v>380000</v>
      </c>
      <c r="P318" s="69">
        <f t="shared" si="114"/>
        <v>380000</v>
      </c>
      <c r="Q318" s="69">
        <f t="shared" si="114"/>
        <v>380000</v>
      </c>
    </row>
    <row r="319" spans="2:17" x14ac:dyDescent="0.3">
      <c r="B319" s="29"/>
      <c r="C319" s="30" t="s">
        <v>312</v>
      </c>
      <c r="D319" s="30" t="s">
        <v>318</v>
      </c>
      <c r="E319" s="29"/>
      <c r="F319" s="29"/>
      <c r="G319" s="31"/>
      <c r="H319" s="31"/>
      <c r="I319" s="31"/>
      <c r="J319" s="31"/>
      <c r="K319" s="31"/>
      <c r="L319" s="31"/>
      <c r="M319" s="31"/>
      <c r="N319" s="31"/>
      <c r="O319" s="31"/>
      <c r="P319" s="31"/>
      <c r="Q319" s="31"/>
    </row>
    <row r="320" spans="2:17" x14ac:dyDescent="0.3">
      <c r="B320" s="26">
        <v>1</v>
      </c>
      <c r="C320" s="70" t="s">
        <v>321</v>
      </c>
      <c r="D320" s="73">
        <v>38000</v>
      </c>
      <c r="E320" s="71"/>
      <c r="F320" s="71"/>
      <c r="G320" s="72">
        <v>10</v>
      </c>
      <c r="H320" s="72">
        <v>10</v>
      </c>
      <c r="I320" s="72">
        <v>10</v>
      </c>
      <c r="J320" s="72">
        <v>10</v>
      </c>
      <c r="K320" s="72">
        <v>10</v>
      </c>
      <c r="L320" s="72">
        <v>10</v>
      </c>
      <c r="M320" s="72">
        <v>10</v>
      </c>
      <c r="N320" s="72">
        <v>10</v>
      </c>
      <c r="O320" s="72">
        <v>10</v>
      </c>
      <c r="P320" s="72">
        <v>10</v>
      </c>
      <c r="Q320" s="72">
        <v>10</v>
      </c>
    </row>
    <row r="321" spans="2:17" x14ac:dyDescent="0.3">
      <c r="B321" s="26">
        <v>2</v>
      </c>
      <c r="C321" s="70"/>
      <c r="D321" s="73"/>
      <c r="E321" s="71"/>
      <c r="F321" s="71"/>
      <c r="G321" s="72"/>
      <c r="H321" s="72"/>
      <c r="I321" s="72"/>
      <c r="J321" s="72"/>
      <c r="K321" s="72"/>
      <c r="L321" s="72"/>
      <c r="M321" s="72"/>
      <c r="N321" s="72"/>
      <c r="O321" s="72"/>
      <c r="P321" s="72"/>
      <c r="Q321" s="72"/>
    </row>
    <row r="322" spans="2:17" x14ac:dyDescent="0.3">
      <c r="B322" s="26">
        <v>3</v>
      </c>
      <c r="C322" s="70"/>
      <c r="D322" s="73"/>
      <c r="E322" s="71"/>
      <c r="F322" s="71"/>
      <c r="G322" s="72"/>
      <c r="H322" s="72"/>
      <c r="I322" s="72"/>
      <c r="J322" s="72"/>
      <c r="K322" s="72"/>
      <c r="L322" s="72"/>
      <c r="M322" s="72"/>
      <c r="N322" s="72"/>
      <c r="O322" s="72"/>
      <c r="P322" s="72"/>
      <c r="Q322" s="72"/>
    </row>
    <row r="323" spans="2:17" x14ac:dyDescent="0.3">
      <c r="B323" s="26">
        <v>4</v>
      </c>
      <c r="C323" s="70"/>
      <c r="D323" s="73"/>
      <c r="E323" s="71"/>
      <c r="F323" s="71"/>
      <c r="G323" s="72"/>
      <c r="H323" s="72"/>
      <c r="I323" s="72"/>
      <c r="J323" s="72"/>
      <c r="K323" s="72"/>
      <c r="L323" s="72"/>
      <c r="M323" s="72"/>
      <c r="N323" s="72"/>
      <c r="O323" s="72"/>
      <c r="P323" s="72"/>
      <c r="Q323" s="72"/>
    </row>
    <row r="324" spans="2:17" x14ac:dyDescent="0.3">
      <c r="B324" s="26">
        <v>5</v>
      </c>
      <c r="C324" s="70"/>
      <c r="D324" s="73"/>
      <c r="E324" s="71"/>
      <c r="F324" s="71"/>
      <c r="G324" s="72"/>
      <c r="H324" s="72"/>
      <c r="I324" s="72"/>
      <c r="J324" s="72"/>
      <c r="K324" s="72"/>
      <c r="L324" s="72"/>
      <c r="M324" s="72"/>
      <c r="N324" s="72"/>
      <c r="O324" s="72"/>
      <c r="P324" s="72"/>
      <c r="Q324" s="72"/>
    </row>
    <row r="325" spans="2:17" x14ac:dyDescent="0.3">
      <c r="B325" s="26">
        <v>6</v>
      </c>
      <c r="C325" s="70"/>
      <c r="D325" s="73"/>
      <c r="E325" s="71"/>
      <c r="F325" s="71"/>
      <c r="G325" s="72"/>
      <c r="H325" s="72"/>
      <c r="I325" s="72"/>
      <c r="J325" s="72"/>
      <c r="K325" s="72"/>
      <c r="L325" s="72"/>
      <c r="M325" s="72"/>
      <c r="N325" s="72"/>
      <c r="O325" s="72"/>
      <c r="P325" s="72"/>
      <c r="Q325" s="72"/>
    </row>
    <row r="326" spans="2:17" x14ac:dyDescent="0.3">
      <c r="B326" s="26">
        <v>7</v>
      </c>
      <c r="C326" s="70"/>
      <c r="D326" s="73"/>
      <c r="E326" s="71"/>
      <c r="F326" s="71"/>
      <c r="G326" s="72"/>
      <c r="H326" s="72"/>
      <c r="I326" s="72"/>
      <c r="J326" s="72"/>
      <c r="K326" s="72"/>
      <c r="L326" s="72"/>
      <c r="M326" s="72"/>
      <c r="N326" s="72"/>
      <c r="O326" s="72"/>
      <c r="P326" s="72"/>
      <c r="Q326" s="72"/>
    </row>
    <row r="327" spans="2:17" x14ac:dyDescent="0.3">
      <c r="B327" s="26">
        <v>8</v>
      </c>
      <c r="C327" s="70"/>
      <c r="D327" s="73"/>
      <c r="E327" s="71"/>
      <c r="F327" s="71"/>
      <c r="G327" s="72"/>
      <c r="H327" s="72"/>
      <c r="I327" s="72"/>
      <c r="J327" s="72"/>
      <c r="K327" s="72"/>
      <c r="L327" s="72"/>
      <c r="M327" s="72"/>
      <c r="N327" s="72"/>
      <c r="O327" s="72"/>
      <c r="P327" s="72"/>
      <c r="Q327" s="72"/>
    </row>
    <row r="328" spans="2:17" x14ac:dyDescent="0.3">
      <c r="B328" s="26">
        <v>9</v>
      </c>
      <c r="C328" s="70"/>
      <c r="D328" s="73"/>
      <c r="E328" s="71"/>
      <c r="F328" s="71"/>
      <c r="G328" s="72"/>
      <c r="H328" s="72"/>
      <c r="I328" s="72"/>
      <c r="J328" s="72"/>
      <c r="K328" s="72"/>
      <c r="L328" s="72"/>
      <c r="M328" s="72"/>
      <c r="N328" s="72"/>
      <c r="O328" s="72"/>
      <c r="P328" s="72"/>
      <c r="Q328" s="72"/>
    </row>
    <row r="329" spans="2:17" x14ac:dyDescent="0.3">
      <c r="B329" s="26">
        <v>10</v>
      </c>
      <c r="C329" s="70"/>
      <c r="D329" s="73"/>
      <c r="E329" s="71"/>
      <c r="F329" s="71"/>
      <c r="G329" s="72"/>
      <c r="H329" s="72"/>
      <c r="I329" s="72"/>
      <c r="J329" s="72"/>
      <c r="K329" s="72"/>
      <c r="L329" s="72"/>
      <c r="M329" s="72"/>
      <c r="N329" s="72"/>
      <c r="O329" s="72"/>
      <c r="P329" s="72"/>
      <c r="Q329" s="72"/>
    </row>
    <row r="333" spans="2:17" x14ac:dyDescent="0.3">
      <c r="B333" s="5"/>
      <c r="C333" s="5" t="s">
        <v>311</v>
      </c>
      <c r="D333" s="5"/>
      <c r="E333" s="5"/>
      <c r="F333" s="5"/>
      <c r="G333" s="5"/>
      <c r="H333" s="5"/>
      <c r="I333" s="5"/>
      <c r="J333" s="5"/>
      <c r="K333" s="5"/>
      <c r="L333" s="5"/>
      <c r="M333" s="5"/>
      <c r="N333" s="5"/>
      <c r="O333" s="5"/>
      <c r="P333" s="5"/>
      <c r="Q333" s="5"/>
    </row>
    <row r="335" spans="2:17" x14ac:dyDescent="0.3">
      <c r="C335" s="25" t="s">
        <v>324</v>
      </c>
      <c r="G335" s="74">
        <f>SUM(G337:G343)</f>
        <v>0</v>
      </c>
      <c r="H335" s="74">
        <f t="shared" ref="H335:Q335" si="115">SUM(H337:H343)</f>
        <v>28.071428571428573</v>
      </c>
      <c r="I335" s="74">
        <f t="shared" si="115"/>
        <v>30.412375401120283</v>
      </c>
      <c r="J335" s="74">
        <f t="shared" si="115"/>
        <v>29.940018793821778</v>
      </c>
      <c r="K335" s="74">
        <f t="shared" si="115"/>
        <v>29.596065055881766</v>
      </c>
      <c r="L335" s="74">
        <f t="shared" si="115"/>
        <v>29.965155666600538</v>
      </c>
      <c r="M335" s="74">
        <f t="shared" si="115"/>
        <v>30.279618223511392</v>
      </c>
      <c r="N335" s="74">
        <f t="shared" si="115"/>
        <v>30.541542015365341</v>
      </c>
      <c r="O335" s="74">
        <f t="shared" si="115"/>
        <v>30.757750352646308</v>
      </c>
      <c r="P335" s="74">
        <f t="shared" si="115"/>
        <v>30.96201260883797</v>
      </c>
      <c r="Q335" s="74">
        <f t="shared" si="115"/>
        <v>31.157727051275639</v>
      </c>
    </row>
    <row r="336" spans="2:17" x14ac:dyDescent="0.3">
      <c r="B336" s="29"/>
      <c r="C336" s="30"/>
      <c r="D336" s="30"/>
      <c r="E336" s="29"/>
      <c r="F336" s="29"/>
      <c r="G336" s="31"/>
      <c r="H336" s="31"/>
      <c r="I336" s="31"/>
      <c r="J336" s="31"/>
      <c r="K336" s="31"/>
      <c r="L336" s="31"/>
      <c r="M336" s="31"/>
      <c r="N336" s="31"/>
      <c r="O336" s="31"/>
      <c r="P336" s="31"/>
      <c r="Q336" s="31"/>
    </row>
    <row r="337" spans="2:17" x14ac:dyDescent="0.3">
      <c r="B337" s="26">
        <v>1</v>
      </c>
      <c r="C337" s="33" t="s">
        <v>295</v>
      </c>
      <c r="D337" s="32"/>
      <c r="E337" s="27"/>
      <c r="F337" s="27"/>
      <c r="G337" s="28">
        <f>G213</f>
        <v>0</v>
      </c>
      <c r="H337" s="28">
        <f t="shared" ref="H337:Q337" si="116">H213</f>
        <v>15</v>
      </c>
      <c r="I337" s="28">
        <f t="shared" si="116"/>
        <v>14.677008727720626</v>
      </c>
      <c r="J337" s="28">
        <f t="shared" si="116"/>
        <v>14.406831700987389</v>
      </c>
      <c r="K337" s="28">
        <f t="shared" si="116"/>
        <v>14.201289203599721</v>
      </c>
      <c r="L337" s="28">
        <f t="shared" si="116"/>
        <v>14.378427002229648</v>
      </c>
      <c r="M337" s="28">
        <f t="shared" si="116"/>
        <v>14.535454944821959</v>
      </c>
      <c r="N337" s="28">
        <f t="shared" si="116"/>
        <v>14.663437858084617</v>
      </c>
      <c r="O337" s="28">
        <f t="shared" si="116"/>
        <v>14.767075397767833</v>
      </c>
      <c r="P337" s="28">
        <f t="shared" si="116"/>
        <v>14.866601305261126</v>
      </c>
      <c r="Q337" s="28">
        <f t="shared" si="116"/>
        <v>14.960948040721945</v>
      </c>
    </row>
    <row r="338" spans="2:17" x14ac:dyDescent="0.3">
      <c r="B338" s="26">
        <v>2</v>
      </c>
      <c r="C338" s="33" t="s">
        <v>314</v>
      </c>
      <c r="D338" s="32"/>
      <c r="E338" s="27"/>
      <c r="F338" s="27"/>
      <c r="G338" s="28">
        <f>G230</f>
        <v>0</v>
      </c>
      <c r="H338" s="28">
        <f t="shared" ref="H338:Q338" si="117">H230</f>
        <v>1.5</v>
      </c>
      <c r="I338" s="28">
        <f t="shared" si="117"/>
        <v>1.4677008727720626</v>
      </c>
      <c r="J338" s="28">
        <f t="shared" si="117"/>
        <v>1.440683170098739</v>
      </c>
      <c r="K338" s="28">
        <f t="shared" si="117"/>
        <v>1.4201289203599721</v>
      </c>
      <c r="L338" s="28">
        <f t="shared" si="117"/>
        <v>1.4378427002229648</v>
      </c>
      <c r="M338" s="28">
        <f t="shared" si="117"/>
        <v>1.4535454944821959</v>
      </c>
      <c r="N338" s="28">
        <f t="shared" si="117"/>
        <v>1.4663437858084616</v>
      </c>
      <c r="O338" s="28">
        <f t="shared" si="117"/>
        <v>1.4767075397767833</v>
      </c>
      <c r="P338" s="28">
        <f t="shared" si="117"/>
        <v>1.4866601305261127</v>
      </c>
      <c r="Q338" s="28">
        <f t="shared" si="117"/>
        <v>1.4960948040721944</v>
      </c>
    </row>
    <row r="339" spans="2:17" x14ac:dyDescent="0.3">
      <c r="B339" s="26">
        <v>3</v>
      </c>
      <c r="C339" s="33" t="s">
        <v>316</v>
      </c>
      <c r="D339" s="32"/>
      <c r="E339" s="27"/>
      <c r="F339" s="27"/>
      <c r="G339" s="28">
        <f>G247</f>
        <v>0</v>
      </c>
      <c r="H339" s="28">
        <f t="shared" ref="H339:Q339" si="118">H247</f>
        <v>7.5</v>
      </c>
      <c r="I339" s="28">
        <f t="shared" si="118"/>
        <v>7.3385043638603129</v>
      </c>
      <c r="J339" s="28">
        <f t="shared" si="118"/>
        <v>7.2034158504936947</v>
      </c>
      <c r="K339" s="28">
        <f t="shared" si="118"/>
        <v>7.1006446017998606</v>
      </c>
      <c r="L339" s="28">
        <f t="shared" si="118"/>
        <v>7.1892135011148239</v>
      </c>
      <c r="M339" s="28">
        <f t="shared" si="118"/>
        <v>7.2677274724109795</v>
      </c>
      <c r="N339" s="28">
        <f t="shared" si="118"/>
        <v>7.3317189290423084</v>
      </c>
      <c r="O339" s="28">
        <f t="shared" si="118"/>
        <v>7.3835376988839165</v>
      </c>
      <c r="P339" s="28">
        <f t="shared" si="118"/>
        <v>7.4333006526305629</v>
      </c>
      <c r="Q339" s="28">
        <f t="shared" si="118"/>
        <v>7.4804740203609725</v>
      </c>
    </row>
    <row r="340" spans="2:17" x14ac:dyDescent="0.3">
      <c r="B340" s="26">
        <v>4</v>
      </c>
      <c r="C340" s="33" t="s">
        <v>127</v>
      </c>
      <c r="D340" s="32"/>
      <c r="E340" s="27"/>
      <c r="F340" s="27"/>
      <c r="G340" s="28">
        <f>G264</f>
        <v>0</v>
      </c>
      <c r="H340" s="28">
        <f t="shared" ref="H340:Q340" si="119">H264</f>
        <v>3</v>
      </c>
      <c r="I340" s="28">
        <f t="shared" si="119"/>
        <v>2.9354017455441253</v>
      </c>
      <c r="J340" s="28">
        <f t="shared" si="119"/>
        <v>2.8813663401974781</v>
      </c>
      <c r="K340" s="28">
        <f t="shared" si="119"/>
        <v>2.8402578407199441</v>
      </c>
      <c r="L340" s="28">
        <f t="shared" si="119"/>
        <v>2.8756854004459296</v>
      </c>
      <c r="M340" s="28">
        <f t="shared" si="119"/>
        <v>2.9070909889643919</v>
      </c>
      <c r="N340" s="28">
        <f t="shared" si="119"/>
        <v>2.9326875716169232</v>
      </c>
      <c r="O340" s="28">
        <f t="shared" si="119"/>
        <v>2.9534150795535665</v>
      </c>
      <c r="P340" s="28">
        <f t="shared" si="119"/>
        <v>2.9733202610522254</v>
      </c>
      <c r="Q340" s="28">
        <f t="shared" si="119"/>
        <v>2.9921896081443888</v>
      </c>
    </row>
    <row r="341" spans="2:17" x14ac:dyDescent="0.3">
      <c r="B341" s="26">
        <v>5</v>
      </c>
      <c r="C341" s="33" t="s">
        <v>0</v>
      </c>
      <c r="D341" s="32"/>
      <c r="E341" s="27"/>
      <c r="F341" s="27"/>
      <c r="G341" s="28">
        <f>G281</f>
        <v>0</v>
      </c>
      <c r="H341" s="28">
        <f t="shared" ref="H341:Q341" si="120">H281</f>
        <v>1.0714285714285714</v>
      </c>
      <c r="I341" s="28">
        <f t="shared" si="120"/>
        <v>1.2153937922557814</v>
      </c>
      <c r="J341" s="28">
        <f t="shared" si="120"/>
        <v>1.1979816562586263</v>
      </c>
      <c r="K341" s="28">
        <f t="shared" si="120"/>
        <v>1.1856084253504204</v>
      </c>
      <c r="L341" s="28">
        <f t="shared" si="120"/>
        <v>1.2003928761003517</v>
      </c>
      <c r="M341" s="28">
        <f t="shared" si="120"/>
        <v>1.2127771716251068</v>
      </c>
      <c r="N341" s="28">
        <f t="shared" si="120"/>
        <v>1.223189861858722</v>
      </c>
      <c r="O341" s="28">
        <f t="shared" si="120"/>
        <v>1.2318548164846228</v>
      </c>
      <c r="P341" s="28">
        <f t="shared" si="120"/>
        <v>1.2399849797812363</v>
      </c>
      <c r="Q341" s="28">
        <f t="shared" si="120"/>
        <v>1.2478101154564178</v>
      </c>
    </row>
    <row r="342" spans="2:17" x14ac:dyDescent="0.3">
      <c r="B342" s="26">
        <v>6</v>
      </c>
      <c r="C342" s="33" t="s">
        <v>302</v>
      </c>
      <c r="D342" s="32"/>
      <c r="E342" s="27"/>
      <c r="F342" s="27"/>
      <c r="G342" s="28">
        <f>G298</f>
        <v>0</v>
      </c>
      <c r="H342" s="28">
        <f t="shared" ref="H342:Q342" si="121">H298</f>
        <v>0</v>
      </c>
      <c r="I342" s="28">
        <f t="shared" si="121"/>
        <v>2.2271470132002986</v>
      </c>
      <c r="J342" s="28">
        <f t="shared" si="121"/>
        <v>2.2522966539365536</v>
      </c>
      <c r="K342" s="28">
        <f t="shared" si="121"/>
        <v>2.2830750012439678</v>
      </c>
      <c r="L342" s="28">
        <f t="shared" si="121"/>
        <v>2.3114983458812155</v>
      </c>
      <c r="M342" s="28">
        <f t="shared" si="121"/>
        <v>2.3270718646947972</v>
      </c>
      <c r="N342" s="28">
        <f t="shared" si="121"/>
        <v>2.3440192456547573</v>
      </c>
      <c r="O342" s="28">
        <f t="shared" si="121"/>
        <v>2.3608495552541764</v>
      </c>
      <c r="P342" s="28">
        <f t="shared" si="121"/>
        <v>2.3744651539773183</v>
      </c>
      <c r="Q342" s="28">
        <f t="shared" si="121"/>
        <v>2.38894626254086</v>
      </c>
    </row>
    <row r="343" spans="2:17" x14ac:dyDescent="0.3">
      <c r="B343" s="26">
        <v>7</v>
      </c>
      <c r="C343" s="33" t="s">
        <v>317</v>
      </c>
      <c r="D343" s="32"/>
      <c r="E343" s="27"/>
      <c r="F343" s="27"/>
      <c r="G343" s="28">
        <f>G315</f>
        <v>0</v>
      </c>
      <c r="H343" s="28">
        <f t="shared" ref="H343:Q343" si="122">H315</f>
        <v>0</v>
      </c>
      <c r="I343" s="28">
        <f t="shared" si="122"/>
        <v>0.5512188857670739</v>
      </c>
      <c r="J343" s="28">
        <f t="shared" si="122"/>
        <v>0.55744342184929707</v>
      </c>
      <c r="K343" s="28">
        <f t="shared" si="122"/>
        <v>0.56506106280788204</v>
      </c>
      <c r="L343" s="28">
        <f t="shared" si="122"/>
        <v>0.57209584060560092</v>
      </c>
      <c r="M343" s="28">
        <f t="shared" si="122"/>
        <v>0.57595028651196234</v>
      </c>
      <c r="N343" s="28">
        <f t="shared" si="122"/>
        <v>0.58014476329955245</v>
      </c>
      <c r="O343" s="28">
        <f t="shared" si="122"/>
        <v>0.5843102649254085</v>
      </c>
      <c r="P343" s="28">
        <f t="shared" si="122"/>
        <v>0.58768012560938643</v>
      </c>
      <c r="Q343" s="28">
        <f t="shared" si="122"/>
        <v>0.59126419997886281</v>
      </c>
    </row>
    <row r="344" spans="2:17" x14ac:dyDescent="0.3">
      <c r="B344" s="77"/>
      <c r="C344" s="78"/>
      <c r="D344" s="79"/>
      <c r="E344" s="77"/>
      <c r="F344" s="77"/>
      <c r="G344" s="80"/>
      <c r="H344" s="80"/>
      <c r="I344" s="80"/>
      <c r="J344" s="80"/>
      <c r="K344" s="80"/>
      <c r="L344" s="80"/>
      <c r="M344" s="80"/>
      <c r="N344" s="80"/>
      <c r="O344" s="80"/>
      <c r="P344" s="80"/>
      <c r="Q344" s="80"/>
    </row>
    <row r="345" spans="2:17" x14ac:dyDescent="0.3">
      <c r="C345" s="25" t="s">
        <v>323</v>
      </c>
      <c r="G345" s="74">
        <f>SUM(G347:G353)</f>
        <v>70</v>
      </c>
      <c r="H345" s="74">
        <f t="shared" ref="H345:Q345" si="123">SUM(H347:H353)</f>
        <v>70</v>
      </c>
      <c r="I345" s="74">
        <f t="shared" si="123"/>
        <v>70</v>
      </c>
      <c r="J345" s="74">
        <f t="shared" si="123"/>
        <v>70</v>
      </c>
      <c r="K345" s="74">
        <f t="shared" si="123"/>
        <v>70</v>
      </c>
      <c r="L345" s="74">
        <f t="shared" si="123"/>
        <v>70</v>
      </c>
      <c r="M345" s="74">
        <f t="shared" si="123"/>
        <v>70</v>
      </c>
      <c r="N345" s="74">
        <f t="shared" si="123"/>
        <v>70</v>
      </c>
      <c r="O345" s="74">
        <f t="shared" si="123"/>
        <v>70</v>
      </c>
      <c r="P345" s="74">
        <f t="shared" si="123"/>
        <v>70</v>
      </c>
      <c r="Q345" s="74">
        <f t="shared" si="123"/>
        <v>70</v>
      </c>
    </row>
    <row r="346" spans="2:17" x14ac:dyDescent="0.3">
      <c r="B346" s="29"/>
      <c r="C346" s="30"/>
      <c r="D346" s="30"/>
      <c r="E346" s="29"/>
      <c r="F346" s="29"/>
      <c r="G346" s="31"/>
      <c r="H346" s="31"/>
      <c r="I346" s="31"/>
      <c r="J346" s="31"/>
      <c r="K346" s="31"/>
      <c r="L346" s="31"/>
      <c r="M346" s="31"/>
      <c r="N346" s="31"/>
      <c r="O346" s="31"/>
      <c r="P346" s="31"/>
      <c r="Q346" s="31"/>
    </row>
    <row r="347" spans="2:17" x14ac:dyDescent="0.3">
      <c r="B347" s="26">
        <v>1</v>
      </c>
      <c r="C347" s="33" t="s">
        <v>295</v>
      </c>
      <c r="D347" s="32"/>
      <c r="E347" s="27"/>
      <c r="F347" s="27"/>
      <c r="G347" s="28">
        <f>G214</f>
        <v>10</v>
      </c>
      <c r="H347" s="28">
        <f t="shared" ref="H347:Q347" si="124">H214</f>
        <v>10</v>
      </c>
      <c r="I347" s="28">
        <f t="shared" si="124"/>
        <v>10</v>
      </c>
      <c r="J347" s="28">
        <f t="shared" si="124"/>
        <v>10</v>
      </c>
      <c r="K347" s="28">
        <f t="shared" si="124"/>
        <v>10</v>
      </c>
      <c r="L347" s="28">
        <f t="shared" si="124"/>
        <v>10</v>
      </c>
      <c r="M347" s="28">
        <f t="shared" si="124"/>
        <v>10</v>
      </c>
      <c r="N347" s="28">
        <f t="shared" si="124"/>
        <v>10</v>
      </c>
      <c r="O347" s="28">
        <f t="shared" si="124"/>
        <v>10</v>
      </c>
      <c r="P347" s="28">
        <f t="shared" si="124"/>
        <v>10</v>
      </c>
      <c r="Q347" s="28">
        <f t="shared" si="124"/>
        <v>10</v>
      </c>
    </row>
    <row r="348" spans="2:17" x14ac:dyDescent="0.3">
      <c r="B348" s="26">
        <v>2</v>
      </c>
      <c r="C348" s="33" t="s">
        <v>314</v>
      </c>
      <c r="D348" s="32"/>
      <c r="E348" s="27"/>
      <c r="F348" s="27"/>
      <c r="G348" s="28">
        <f>G231</f>
        <v>10</v>
      </c>
      <c r="H348" s="28">
        <f t="shared" ref="H348:Q348" si="125">H231</f>
        <v>10</v>
      </c>
      <c r="I348" s="28">
        <f t="shared" si="125"/>
        <v>10</v>
      </c>
      <c r="J348" s="28">
        <f t="shared" si="125"/>
        <v>10</v>
      </c>
      <c r="K348" s="28">
        <f t="shared" si="125"/>
        <v>10</v>
      </c>
      <c r="L348" s="28">
        <f t="shared" si="125"/>
        <v>10</v>
      </c>
      <c r="M348" s="28">
        <f t="shared" si="125"/>
        <v>10</v>
      </c>
      <c r="N348" s="28">
        <f t="shared" si="125"/>
        <v>10</v>
      </c>
      <c r="O348" s="28">
        <f t="shared" si="125"/>
        <v>10</v>
      </c>
      <c r="P348" s="28">
        <f t="shared" si="125"/>
        <v>10</v>
      </c>
      <c r="Q348" s="28">
        <f t="shared" si="125"/>
        <v>10</v>
      </c>
    </row>
    <row r="349" spans="2:17" x14ac:dyDescent="0.3">
      <c r="B349" s="26">
        <v>3</v>
      </c>
      <c r="C349" s="33" t="s">
        <v>316</v>
      </c>
      <c r="D349" s="32"/>
      <c r="E349" s="27"/>
      <c r="F349" s="27"/>
      <c r="G349" s="28">
        <f>G248</f>
        <v>10</v>
      </c>
      <c r="H349" s="28">
        <f t="shared" ref="H349:Q349" si="126">H248</f>
        <v>10</v>
      </c>
      <c r="I349" s="28">
        <f t="shared" si="126"/>
        <v>10</v>
      </c>
      <c r="J349" s="28">
        <f t="shared" si="126"/>
        <v>10</v>
      </c>
      <c r="K349" s="28">
        <f t="shared" si="126"/>
        <v>10</v>
      </c>
      <c r="L349" s="28">
        <f t="shared" si="126"/>
        <v>10</v>
      </c>
      <c r="M349" s="28">
        <f t="shared" si="126"/>
        <v>10</v>
      </c>
      <c r="N349" s="28">
        <f t="shared" si="126"/>
        <v>10</v>
      </c>
      <c r="O349" s="28">
        <f t="shared" si="126"/>
        <v>10</v>
      </c>
      <c r="P349" s="28">
        <f t="shared" si="126"/>
        <v>10</v>
      </c>
      <c r="Q349" s="28">
        <f t="shared" si="126"/>
        <v>10</v>
      </c>
    </row>
    <row r="350" spans="2:17" x14ac:dyDescent="0.3">
      <c r="B350" s="26">
        <v>4</v>
      </c>
      <c r="C350" s="33" t="s">
        <v>127</v>
      </c>
      <c r="D350" s="32"/>
      <c r="E350" s="27"/>
      <c r="F350" s="27"/>
      <c r="G350" s="28">
        <f>G265</f>
        <v>10</v>
      </c>
      <c r="H350" s="28">
        <f t="shared" ref="H350:Q350" si="127">H265</f>
        <v>10</v>
      </c>
      <c r="I350" s="28">
        <f t="shared" si="127"/>
        <v>10</v>
      </c>
      <c r="J350" s="28">
        <f t="shared" si="127"/>
        <v>10</v>
      </c>
      <c r="K350" s="28">
        <f t="shared" si="127"/>
        <v>10</v>
      </c>
      <c r="L350" s="28">
        <f t="shared" si="127"/>
        <v>10</v>
      </c>
      <c r="M350" s="28">
        <f t="shared" si="127"/>
        <v>10</v>
      </c>
      <c r="N350" s="28">
        <f t="shared" si="127"/>
        <v>10</v>
      </c>
      <c r="O350" s="28">
        <f t="shared" si="127"/>
        <v>10</v>
      </c>
      <c r="P350" s="28">
        <f t="shared" si="127"/>
        <v>10</v>
      </c>
      <c r="Q350" s="28">
        <f t="shared" si="127"/>
        <v>10</v>
      </c>
    </row>
    <row r="351" spans="2:17" x14ac:dyDescent="0.3">
      <c r="B351" s="26">
        <v>5</v>
      </c>
      <c r="C351" s="33" t="s">
        <v>0</v>
      </c>
      <c r="D351" s="32"/>
      <c r="E351" s="27"/>
      <c r="F351" s="27"/>
      <c r="G351" s="28">
        <f>G282</f>
        <v>10</v>
      </c>
      <c r="H351" s="28">
        <f t="shared" ref="H351:Q351" si="128">H282</f>
        <v>10</v>
      </c>
      <c r="I351" s="28">
        <f t="shared" si="128"/>
        <v>10</v>
      </c>
      <c r="J351" s="28">
        <f t="shared" si="128"/>
        <v>10</v>
      </c>
      <c r="K351" s="28">
        <f t="shared" si="128"/>
        <v>10</v>
      </c>
      <c r="L351" s="28">
        <f t="shared" si="128"/>
        <v>10</v>
      </c>
      <c r="M351" s="28">
        <f t="shared" si="128"/>
        <v>10</v>
      </c>
      <c r="N351" s="28">
        <f t="shared" si="128"/>
        <v>10</v>
      </c>
      <c r="O351" s="28">
        <f t="shared" si="128"/>
        <v>10</v>
      </c>
      <c r="P351" s="28">
        <f t="shared" si="128"/>
        <v>10</v>
      </c>
      <c r="Q351" s="28">
        <f t="shared" si="128"/>
        <v>10</v>
      </c>
    </row>
    <row r="352" spans="2:17" x14ac:dyDescent="0.3">
      <c r="B352" s="26">
        <v>6</v>
      </c>
      <c r="C352" s="33" t="s">
        <v>302</v>
      </c>
      <c r="D352" s="32"/>
      <c r="E352" s="27"/>
      <c r="F352" s="27"/>
      <c r="G352" s="28">
        <f>G299</f>
        <v>10</v>
      </c>
      <c r="H352" s="28">
        <f t="shared" ref="H352:Q352" si="129">H299</f>
        <v>10</v>
      </c>
      <c r="I352" s="28">
        <f t="shared" si="129"/>
        <v>10</v>
      </c>
      <c r="J352" s="28">
        <f t="shared" si="129"/>
        <v>10</v>
      </c>
      <c r="K352" s="28">
        <f t="shared" si="129"/>
        <v>10</v>
      </c>
      <c r="L352" s="28">
        <f t="shared" si="129"/>
        <v>10</v>
      </c>
      <c r="M352" s="28">
        <f t="shared" si="129"/>
        <v>10</v>
      </c>
      <c r="N352" s="28">
        <f t="shared" si="129"/>
        <v>10</v>
      </c>
      <c r="O352" s="28">
        <f t="shared" si="129"/>
        <v>10</v>
      </c>
      <c r="P352" s="28">
        <f t="shared" si="129"/>
        <v>10</v>
      </c>
      <c r="Q352" s="28">
        <f t="shared" si="129"/>
        <v>10</v>
      </c>
    </row>
    <row r="353" spans="2:17" x14ac:dyDescent="0.3">
      <c r="B353" s="26">
        <v>7</v>
      </c>
      <c r="C353" s="33" t="s">
        <v>317</v>
      </c>
      <c r="D353" s="32"/>
      <c r="E353" s="27"/>
      <c r="F353" s="27"/>
      <c r="G353" s="28">
        <f>G316</f>
        <v>10</v>
      </c>
      <c r="H353" s="28">
        <f t="shared" ref="H353:Q353" si="130">H316</f>
        <v>10</v>
      </c>
      <c r="I353" s="28">
        <f t="shared" si="130"/>
        <v>10</v>
      </c>
      <c r="J353" s="28">
        <f t="shared" si="130"/>
        <v>10</v>
      </c>
      <c r="K353" s="28">
        <f t="shared" si="130"/>
        <v>10</v>
      </c>
      <c r="L353" s="28">
        <f t="shared" si="130"/>
        <v>10</v>
      </c>
      <c r="M353" s="28">
        <f t="shared" si="130"/>
        <v>10</v>
      </c>
      <c r="N353" s="28">
        <f t="shared" si="130"/>
        <v>10</v>
      </c>
      <c r="O353" s="28">
        <f t="shared" si="130"/>
        <v>10</v>
      </c>
      <c r="P353" s="28">
        <f t="shared" si="130"/>
        <v>10</v>
      </c>
      <c r="Q353" s="28">
        <f t="shared" si="130"/>
        <v>10</v>
      </c>
    </row>
    <row r="355" spans="2:17" x14ac:dyDescent="0.3">
      <c r="C355" s="25" t="s">
        <v>322</v>
      </c>
      <c r="G355" s="76">
        <f>SUM(G357:G363)</f>
        <v>4290000</v>
      </c>
      <c r="H355" s="76">
        <f t="shared" ref="H355:Q355" si="131">SUM(H357:H363)</f>
        <v>4290000</v>
      </c>
      <c r="I355" s="76">
        <f t="shared" si="131"/>
        <v>4290000</v>
      </c>
      <c r="J355" s="76">
        <f t="shared" si="131"/>
        <v>4290000</v>
      </c>
      <c r="K355" s="76">
        <f t="shared" si="131"/>
        <v>4290000</v>
      </c>
      <c r="L355" s="76">
        <f t="shared" si="131"/>
        <v>4290000</v>
      </c>
      <c r="M355" s="76">
        <f t="shared" si="131"/>
        <v>4290000</v>
      </c>
      <c r="N355" s="76">
        <f t="shared" si="131"/>
        <v>4290000</v>
      </c>
      <c r="O355" s="76">
        <f t="shared" si="131"/>
        <v>4290000</v>
      </c>
      <c r="P355" s="76">
        <f t="shared" si="131"/>
        <v>4290000</v>
      </c>
      <c r="Q355" s="76">
        <f t="shared" si="131"/>
        <v>4290000</v>
      </c>
    </row>
    <row r="356" spans="2:17" x14ac:dyDescent="0.3">
      <c r="B356" s="29"/>
      <c r="C356" s="30"/>
      <c r="D356" s="30"/>
      <c r="E356" s="29"/>
      <c r="F356" s="29"/>
      <c r="G356" s="31"/>
      <c r="H356" s="31"/>
      <c r="I356" s="31"/>
      <c r="J356" s="31"/>
      <c r="K356" s="31"/>
      <c r="L356" s="31"/>
      <c r="M356" s="31"/>
      <c r="N356" s="31"/>
      <c r="O356" s="31"/>
      <c r="P356" s="31"/>
      <c r="Q356" s="31"/>
    </row>
    <row r="357" spans="2:17" x14ac:dyDescent="0.3">
      <c r="B357" s="26">
        <v>1</v>
      </c>
      <c r="C357" s="33" t="s">
        <v>295</v>
      </c>
      <c r="D357" s="32"/>
      <c r="E357" s="27"/>
      <c r="F357" s="27"/>
      <c r="G357" s="75">
        <f>G216</f>
        <v>370000</v>
      </c>
      <c r="H357" s="75">
        <f t="shared" ref="H357:Q357" si="132">H216</f>
        <v>370000</v>
      </c>
      <c r="I357" s="75">
        <f t="shared" si="132"/>
        <v>370000</v>
      </c>
      <c r="J357" s="75">
        <f t="shared" si="132"/>
        <v>370000</v>
      </c>
      <c r="K357" s="75">
        <f t="shared" si="132"/>
        <v>370000</v>
      </c>
      <c r="L357" s="75">
        <f t="shared" si="132"/>
        <v>370000</v>
      </c>
      <c r="M357" s="75">
        <f t="shared" si="132"/>
        <v>370000</v>
      </c>
      <c r="N357" s="75">
        <f t="shared" si="132"/>
        <v>370000</v>
      </c>
      <c r="O357" s="75">
        <f t="shared" si="132"/>
        <v>370000</v>
      </c>
      <c r="P357" s="75">
        <f t="shared" si="132"/>
        <v>370000</v>
      </c>
      <c r="Q357" s="75">
        <f t="shared" si="132"/>
        <v>370000</v>
      </c>
    </row>
    <row r="358" spans="2:17" x14ac:dyDescent="0.3">
      <c r="B358" s="26">
        <v>2</v>
      </c>
      <c r="C358" s="33" t="s">
        <v>314</v>
      </c>
      <c r="D358" s="32"/>
      <c r="E358" s="27"/>
      <c r="F358" s="27"/>
      <c r="G358" s="75">
        <f>G233</f>
        <v>450000</v>
      </c>
      <c r="H358" s="75">
        <f t="shared" ref="H358:Q358" si="133">H233</f>
        <v>450000</v>
      </c>
      <c r="I358" s="75">
        <f t="shared" si="133"/>
        <v>450000</v>
      </c>
      <c r="J358" s="75">
        <f t="shared" si="133"/>
        <v>450000</v>
      </c>
      <c r="K358" s="75">
        <f t="shared" si="133"/>
        <v>450000</v>
      </c>
      <c r="L358" s="75">
        <f t="shared" si="133"/>
        <v>450000</v>
      </c>
      <c r="M358" s="75">
        <f t="shared" si="133"/>
        <v>450000</v>
      </c>
      <c r="N358" s="75">
        <f t="shared" si="133"/>
        <v>450000</v>
      </c>
      <c r="O358" s="75">
        <f t="shared" si="133"/>
        <v>450000</v>
      </c>
      <c r="P358" s="75">
        <f t="shared" si="133"/>
        <v>450000</v>
      </c>
      <c r="Q358" s="75">
        <f t="shared" si="133"/>
        <v>450000</v>
      </c>
    </row>
    <row r="359" spans="2:17" x14ac:dyDescent="0.3">
      <c r="B359" s="26">
        <v>3</v>
      </c>
      <c r="C359" s="33" t="s">
        <v>316</v>
      </c>
      <c r="D359" s="32"/>
      <c r="E359" s="27"/>
      <c r="F359" s="27"/>
      <c r="G359" s="75">
        <f>G250</f>
        <v>320000</v>
      </c>
      <c r="H359" s="75">
        <f t="shared" ref="H359:Q359" si="134">H250</f>
        <v>320000</v>
      </c>
      <c r="I359" s="75">
        <f t="shared" si="134"/>
        <v>320000</v>
      </c>
      <c r="J359" s="75">
        <f t="shared" si="134"/>
        <v>320000</v>
      </c>
      <c r="K359" s="75">
        <f t="shared" si="134"/>
        <v>320000</v>
      </c>
      <c r="L359" s="75">
        <f t="shared" si="134"/>
        <v>320000</v>
      </c>
      <c r="M359" s="75">
        <f t="shared" si="134"/>
        <v>320000</v>
      </c>
      <c r="N359" s="75">
        <f t="shared" si="134"/>
        <v>320000</v>
      </c>
      <c r="O359" s="75">
        <f t="shared" si="134"/>
        <v>320000</v>
      </c>
      <c r="P359" s="75">
        <f t="shared" si="134"/>
        <v>320000</v>
      </c>
      <c r="Q359" s="75">
        <f t="shared" si="134"/>
        <v>320000</v>
      </c>
    </row>
    <row r="360" spans="2:17" x14ac:dyDescent="0.3">
      <c r="B360" s="26">
        <v>4</v>
      </c>
      <c r="C360" s="33" t="s">
        <v>127</v>
      </c>
      <c r="D360" s="32"/>
      <c r="E360" s="27"/>
      <c r="F360" s="27"/>
      <c r="G360" s="75">
        <f>G267</f>
        <v>320000</v>
      </c>
      <c r="H360" s="75">
        <f t="shared" ref="H360:Q360" si="135">H267</f>
        <v>320000</v>
      </c>
      <c r="I360" s="75">
        <f t="shared" si="135"/>
        <v>320000</v>
      </c>
      <c r="J360" s="75">
        <f t="shared" si="135"/>
        <v>320000</v>
      </c>
      <c r="K360" s="75">
        <f t="shared" si="135"/>
        <v>320000</v>
      </c>
      <c r="L360" s="75">
        <f t="shared" si="135"/>
        <v>320000</v>
      </c>
      <c r="M360" s="75">
        <f t="shared" si="135"/>
        <v>320000</v>
      </c>
      <c r="N360" s="75">
        <f t="shared" si="135"/>
        <v>320000</v>
      </c>
      <c r="O360" s="75">
        <f t="shared" si="135"/>
        <v>320000</v>
      </c>
      <c r="P360" s="75">
        <f t="shared" si="135"/>
        <v>320000</v>
      </c>
      <c r="Q360" s="75">
        <f t="shared" si="135"/>
        <v>320000</v>
      </c>
    </row>
    <row r="361" spans="2:17" x14ac:dyDescent="0.3">
      <c r="B361" s="26">
        <v>5</v>
      </c>
      <c r="C361" s="33" t="s">
        <v>0</v>
      </c>
      <c r="D361" s="32"/>
      <c r="E361" s="27"/>
      <c r="F361" s="27"/>
      <c r="G361" s="75">
        <f>G284</f>
        <v>1500000</v>
      </c>
      <c r="H361" s="75">
        <f t="shared" ref="H361:Q361" si="136">H284</f>
        <v>1500000</v>
      </c>
      <c r="I361" s="75">
        <f t="shared" si="136"/>
        <v>1500000</v>
      </c>
      <c r="J361" s="75">
        <f t="shared" si="136"/>
        <v>1500000</v>
      </c>
      <c r="K361" s="75">
        <f t="shared" si="136"/>
        <v>1500000</v>
      </c>
      <c r="L361" s="75">
        <f t="shared" si="136"/>
        <v>1500000</v>
      </c>
      <c r="M361" s="75">
        <f t="shared" si="136"/>
        <v>1500000</v>
      </c>
      <c r="N361" s="75">
        <f t="shared" si="136"/>
        <v>1500000</v>
      </c>
      <c r="O361" s="75">
        <f t="shared" si="136"/>
        <v>1500000</v>
      </c>
      <c r="P361" s="75">
        <f t="shared" si="136"/>
        <v>1500000</v>
      </c>
      <c r="Q361" s="75">
        <f t="shared" si="136"/>
        <v>1500000</v>
      </c>
    </row>
    <row r="362" spans="2:17" x14ac:dyDescent="0.3">
      <c r="B362" s="26">
        <v>6</v>
      </c>
      <c r="C362" s="33" t="s">
        <v>302</v>
      </c>
      <c r="D362" s="32"/>
      <c r="E362" s="27"/>
      <c r="F362" s="27"/>
      <c r="G362" s="75">
        <f>G301</f>
        <v>950000</v>
      </c>
      <c r="H362" s="75">
        <f t="shared" ref="H362:Q362" si="137">H301</f>
        <v>950000</v>
      </c>
      <c r="I362" s="75">
        <f t="shared" si="137"/>
        <v>950000</v>
      </c>
      <c r="J362" s="75">
        <f t="shared" si="137"/>
        <v>950000</v>
      </c>
      <c r="K362" s="75">
        <f t="shared" si="137"/>
        <v>950000</v>
      </c>
      <c r="L362" s="75">
        <f t="shared" si="137"/>
        <v>950000</v>
      </c>
      <c r="M362" s="75">
        <f t="shared" si="137"/>
        <v>950000</v>
      </c>
      <c r="N362" s="75">
        <f t="shared" si="137"/>
        <v>950000</v>
      </c>
      <c r="O362" s="75">
        <f t="shared" si="137"/>
        <v>950000</v>
      </c>
      <c r="P362" s="75">
        <f t="shared" si="137"/>
        <v>950000</v>
      </c>
      <c r="Q362" s="75">
        <f t="shared" si="137"/>
        <v>950000</v>
      </c>
    </row>
    <row r="363" spans="2:17" x14ac:dyDescent="0.3">
      <c r="B363" s="26">
        <v>7</v>
      </c>
      <c r="C363" s="33" t="s">
        <v>317</v>
      </c>
      <c r="D363" s="32"/>
      <c r="E363" s="27"/>
      <c r="F363" s="27"/>
      <c r="G363" s="75">
        <f>G318</f>
        <v>380000</v>
      </c>
      <c r="H363" s="75">
        <f t="shared" ref="H363:Q363" si="138">H318</f>
        <v>380000</v>
      </c>
      <c r="I363" s="75">
        <f t="shared" si="138"/>
        <v>380000</v>
      </c>
      <c r="J363" s="75">
        <f t="shared" si="138"/>
        <v>380000</v>
      </c>
      <c r="K363" s="75">
        <f t="shared" si="138"/>
        <v>380000</v>
      </c>
      <c r="L363" s="75">
        <f t="shared" si="138"/>
        <v>380000</v>
      </c>
      <c r="M363" s="75">
        <f t="shared" si="138"/>
        <v>380000</v>
      </c>
      <c r="N363" s="75">
        <f t="shared" si="138"/>
        <v>380000</v>
      </c>
      <c r="O363" s="75">
        <f t="shared" si="138"/>
        <v>380000</v>
      </c>
      <c r="P363" s="75">
        <f t="shared" si="138"/>
        <v>380000</v>
      </c>
      <c r="Q363" s="75">
        <f t="shared" si="138"/>
        <v>380000</v>
      </c>
    </row>
    <row r="365" spans="2:17" x14ac:dyDescent="0.3">
      <c r="C365" s="25" t="s">
        <v>325</v>
      </c>
      <c r="G365" s="74">
        <f>SUM(G367:G373)</f>
        <v>70</v>
      </c>
      <c r="H365" s="74">
        <f t="shared" ref="H365:Q365" si="139">SUM(H367:H373)</f>
        <v>41.928571428571431</v>
      </c>
      <c r="I365" s="74">
        <f t="shared" si="139"/>
        <v>39.587624598879721</v>
      </c>
      <c r="J365" s="74">
        <f t="shared" si="139"/>
        <v>40.059981206178222</v>
      </c>
      <c r="K365" s="74">
        <f t="shared" si="139"/>
        <v>40.403934944118234</v>
      </c>
      <c r="L365" s="74">
        <f t="shared" si="139"/>
        <v>40.034844333399462</v>
      </c>
      <c r="M365" s="74">
        <f t="shared" si="139"/>
        <v>39.720381776488608</v>
      </c>
      <c r="N365" s="74">
        <f t="shared" si="139"/>
        <v>39.458457984634663</v>
      </c>
      <c r="O365" s="74">
        <f t="shared" si="139"/>
        <v>39.242249647353695</v>
      </c>
      <c r="P365" s="74">
        <f t="shared" si="139"/>
        <v>39.037987391162027</v>
      </c>
      <c r="Q365" s="74">
        <f t="shared" si="139"/>
        <v>38.842272948724357</v>
      </c>
    </row>
    <row r="366" spans="2:17" x14ac:dyDescent="0.3">
      <c r="B366" s="29"/>
      <c r="C366" s="30"/>
      <c r="D366" s="30"/>
      <c r="E366" s="29"/>
      <c r="F366" s="29"/>
      <c r="G366" s="31"/>
      <c r="H366" s="31"/>
      <c r="I366" s="31"/>
      <c r="J366" s="31"/>
      <c r="K366" s="31"/>
      <c r="L366" s="31"/>
      <c r="M366" s="31"/>
      <c r="N366" s="31"/>
      <c r="O366" s="31"/>
      <c r="P366" s="31"/>
      <c r="Q366" s="31"/>
    </row>
    <row r="367" spans="2:17" x14ac:dyDescent="0.3">
      <c r="B367" s="26">
        <v>1</v>
      </c>
      <c r="C367" s="33" t="s">
        <v>295</v>
      </c>
      <c r="D367" s="32"/>
      <c r="E367" s="27"/>
      <c r="F367" s="27"/>
      <c r="G367" s="28">
        <f>G347-G337</f>
        <v>10</v>
      </c>
      <c r="H367" s="28">
        <f t="shared" ref="H367:Q367" si="140">H347-H337</f>
        <v>-5</v>
      </c>
      <c r="I367" s="28">
        <f t="shared" si="140"/>
        <v>-4.6770087277206258</v>
      </c>
      <c r="J367" s="28">
        <f t="shared" si="140"/>
        <v>-4.4068317009873894</v>
      </c>
      <c r="K367" s="28">
        <f t="shared" si="140"/>
        <v>-4.2012892035997211</v>
      </c>
      <c r="L367" s="28">
        <f t="shared" si="140"/>
        <v>-4.3784270022296479</v>
      </c>
      <c r="M367" s="28">
        <f t="shared" si="140"/>
        <v>-4.535454944821959</v>
      </c>
      <c r="N367" s="28">
        <f t="shared" si="140"/>
        <v>-4.6634378580846167</v>
      </c>
      <c r="O367" s="28">
        <f t="shared" si="140"/>
        <v>-4.7670753977678331</v>
      </c>
      <c r="P367" s="28">
        <f t="shared" si="140"/>
        <v>-4.8666013052611259</v>
      </c>
      <c r="Q367" s="28">
        <f t="shared" si="140"/>
        <v>-4.9609480407219451</v>
      </c>
    </row>
    <row r="368" spans="2:17" x14ac:dyDescent="0.3">
      <c r="B368" s="26">
        <v>2</v>
      </c>
      <c r="C368" s="33" t="s">
        <v>314</v>
      </c>
      <c r="D368" s="32"/>
      <c r="E368" s="27"/>
      <c r="F368" s="27"/>
      <c r="G368" s="28">
        <f t="shared" ref="G368:Q373" si="141">G348-G338</f>
        <v>10</v>
      </c>
      <c r="H368" s="28">
        <f t="shared" si="141"/>
        <v>8.5</v>
      </c>
      <c r="I368" s="28">
        <f t="shared" si="141"/>
        <v>8.5322991272279367</v>
      </c>
      <c r="J368" s="28">
        <f t="shared" si="141"/>
        <v>8.5593168299012614</v>
      </c>
      <c r="K368" s="28">
        <f t="shared" si="141"/>
        <v>8.5798710796400286</v>
      </c>
      <c r="L368" s="28">
        <f t="shared" si="141"/>
        <v>8.5621572997770343</v>
      </c>
      <c r="M368" s="28">
        <f t="shared" si="141"/>
        <v>8.5464545055178043</v>
      </c>
      <c r="N368" s="28">
        <f t="shared" si="141"/>
        <v>8.533656214191538</v>
      </c>
      <c r="O368" s="28">
        <f t="shared" si="141"/>
        <v>8.5232924602232174</v>
      </c>
      <c r="P368" s="28">
        <f t="shared" si="141"/>
        <v>8.5133398694738869</v>
      </c>
      <c r="Q368" s="28">
        <f t="shared" si="141"/>
        <v>8.5039051959278051</v>
      </c>
    </row>
    <row r="369" spans="2:17" x14ac:dyDescent="0.3">
      <c r="B369" s="26">
        <v>3</v>
      </c>
      <c r="C369" s="33" t="s">
        <v>316</v>
      </c>
      <c r="D369" s="32"/>
      <c r="E369" s="27"/>
      <c r="F369" s="27"/>
      <c r="G369" s="28">
        <f t="shared" si="141"/>
        <v>10</v>
      </c>
      <c r="H369" s="28">
        <f t="shared" si="141"/>
        <v>2.5</v>
      </c>
      <c r="I369" s="28">
        <f t="shared" si="141"/>
        <v>2.6614956361396871</v>
      </c>
      <c r="J369" s="28">
        <f t="shared" si="141"/>
        <v>2.7965841495063053</v>
      </c>
      <c r="K369" s="28">
        <f t="shared" si="141"/>
        <v>2.8993553982001394</v>
      </c>
      <c r="L369" s="28">
        <f t="shared" si="141"/>
        <v>2.8107864988851761</v>
      </c>
      <c r="M369" s="28">
        <f t="shared" si="141"/>
        <v>2.7322725275890205</v>
      </c>
      <c r="N369" s="28">
        <f t="shared" si="141"/>
        <v>2.6682810709576916</v>
      </c>
      <c r="O369" s="28">
        <f t="shared" si="141"/>
        <v>2.6164623011160835</v>
      </c>
      <c r="P369" s="28">
        <f t="shared" si="141"/>
        <v>2.5666993473694371</v>
      </c>
      <c r="Q369" s="28">
        <f t="shared" si="141"/>
        <v>2.5195259796390275</v>
      </c>
    </row>
    <row r="370" spans="2:17" x14ac:dyDescent="0.3">
      <c r="B370" s="26">
        <v>4</v>
      </c>
      <c r="C370" s="33" t="s">
        <v>127</v>
      </c>
      <c r="D370" s="32"/>
      <c r="E370" s="27"/>
      <c r="F370" s="27"/>
      <c r="G370" s="28">
        <f t="shared" si="141"/>
        <v>10</v>
      </c>
      <c r="H370" s="28">
        <f t="shared" si="141"/>
        <v>7</v>
      </c>
      <c r="I370" s="28">
        <f t="shared" si="141"/>
        <v>7.0645982544558752</v>
      </c>
      <c r="J370" s="28">
        <f t="shared" si="141"/>
        <v>7.1186336598025219</v>
      </c>
      <c r="K370" s="28">
        <f t="shared" si="141"/>
        <v>7.1597421592800554</v>
      </c>
      <c r="L370" s="28">
        <f t="shared" si="141"/>
        <v>7.1243145995540704</v>
      </c>
      <c r="M370" s="28">
        <f t="shared" si="141"/>
        <v>7.0929090110356086</v>
      </c>
      <c r="N370" s="28">
        <f t="shared" si="141"/>
        <v>7.0673124283830768</v>
      </c>
      <c r="O370" s="28">
        <f t="shared" si="141"/>
        <v>7.046584920446433</v>
      </c>
      <c r="P370" s="28">
        <f t="shared" si="141"/>
        <v>7.0266797389477746</v>
      </c>
      <c r="Q370" s="28">
        <f t="shared" si="141"/>
        <v>7.0078103918556112</v>
      </c>
    </row>
    <row r="371" spans="2:17" x14ac:dyDescent="0.3">
      <c r="B371" s="26">
        <v>5</v>
      </c>
      <c r="C371" s="33" t="s">
        <v>0</v>
      </c>
      <c r="D371" s="32"/>
      <c r="E371" s="27"/>
      <c r="F371" s="27"/>
      <c r="G371" s="28">
        <f t="shared" si="141"/>
        <v>10</v>
      </c>
      <c r="H371" s="28">
        <f t="shared" si="141"/>
        <v>8.9285714285714288</v>
      </c>
      <c r="I371" s="28">
        <f t="shared" si="141"/>
        <v>8.7846062077442184</v>
      </c>
      <c r="J371" s="28">
        <f t="shared" si="141"/>
        <v>8.8020183437413735</v>
      </c>
      <c r="K371" s="28">
        <f t="shared" si="141"/>
        <v>8.81439157464958</v>
      </c>
      <c r="L371" s="28">
        <f t="shared" si="141"/>
        <v>8.7996071238996478</v>
      </c>
      <c r="M371" s="28">
        <f t="shared" si="141"/>
        <v>8.7872228283748939</v>
      </c>
      <c r="N371" s="28">
        <f t="shared" si="141"/>
        <v>8.7768101381412773</v>
      </c>
      <c r="O371" s="28">
        <f t="shared" si="141"/>
        <v>8.7681451835153776</v>
      </c>
      <c r="P371" s="28">
        <f t="shared" si="141"/>
        <v>8.7600150202187628</v>
      </c>
      <c r="Q371" s="28">
        <f t="shared" si="141"/>
        <v>8.7521898845435828</v>
      </c>
    </row>
    <row r="372" spans="2:17" x14ac:dyDescent="0.3">
      <c r="B372" s="26">
        <v>6</v>
      </c>
      <c r="C372" s="33" t="s">
        <v>302</v>
      </c>
      <c r="D372" s="32"/>
      <c r="E372" s="27"/>
      <c r="F372" s="27"/>
      <c r="G372" s="28">
        <f t="shared" si="141"/>
        <v>10</v>
      </c>
      <c r="H372" s="28">
        <f t="shared" si="141"/>
        <v>10</v>
      </c>
      <c r="I372" s="28">
        <f t="shared" si="141"/>
        <v>7.7728529867997018</v>
      </c>
      <c r="J372" s="28">
        <f t="shared" si="141"/>
        <v>7.7477033460634459</v>
      </c>
      <c r="K372" s="28">
        <f t="shared" si="141"/>
        <v>7.7169249987560322</v>
      </c>
      <c r="L372" s="28">
        <f t="shared" si="141"/>
        <v>7.6885016541187845</v>
      </c>
      <c r="M372" s="28">
        <f t="shared" si="141"/>
        <v>7.6729281353052023</v>
      </c>
      <c r="N372" s="28">
        <f t="shared" si="141"/>
        <v>7.6559807543452427</v>
      </c>
      <c r="O372" s="28">
        <f t="shared" si="141"/>
        <v>7.6391504447458232</v>
      </c>
      <c r="P372" s="28">
        <f t="shared" si="141"/>
        <v>7.6255348460226813</v>
      </c>
      <c r="Q372" s="28">
        <f t="shared" si="141"/>
        <v>7.61105373745914</v>
      </c>
    </row>
    <row r="373" spans="2:17" x14ac:dyDescent="0.3">
      <c r="B373" s="26">
        <v>7</v>
      </c>
      <c r="C373" s="33" t="s">
        <v>317</v>
      </c>
      <c r="D373" s="32"/>
      <c r="E373" s="27"/>
      <c r="F373" s="27"/>
      <c r="G373" s="28">
        <f t="shared" si="141"/>
        <v>10</v>
      </c>
      <c r="H373" s="28">
        <f t="shared" si="141"/>
        <v>10</v>
      </c>
      <c r="I373" s="28">
        <f t="shared" si="141"/>
        <v>9.4487811142329257</v>
      </c>
      <c r="J373" s="28">
        <f t="shared" si="141"/>
        <v>9.4425565781507022</v>
      </c>
      <c r="K373" s="28">
        <f t="shared" si="141"/>
        <v>9.4349389371921184</v>
      </c>
      <c r="L373" s="28">
        <f t="shared" si="141"/>
        <v>9.4279041593943997</v>
      </c>
      <c r="M373" s="28">
        <f t="shared" si="141"/>
        <v>9.4240497134880385</v>
      </c>
      <c r="N373" s="28">
        <f t="shared" si="141"/>
        <v>9.4198552367004478</v>
      </c>
      <c r="O373" s="28">
        <f t="shared" si="141"/>
        <v>9.4156897350745918</v>
      </c>
      <c r="P373" s="28">
        <f t="shared" si="141"/>
        <v>9.4123198743906134</v>
      </c>
      <c r="Q373" s="28">
        <f t="shared" si="141"/>
        <v>9.4087358000211374</v>
      </c>
    </row>
  </sheetData>
  <conditionalFormatting sqref="G215:Q215">
    <cfRule type="expression" dxfId="27" priority="7">
      <formula>G215&lt;=0</formula>
    </cfRule>
  </conditionalFormatting>
  <conditionalFormatting sqref="G232:Q232">
    <cfRule type="expression" dxfId="26" priority="6">
      <formula>G232&lt;=0</formula>
    </cfRule>
  </conditionalFormatting>
  <conditionalFormatting sqref="G249:Q249">
    <cfRule type="expression" dxfId="25" priority="5">
      <formula>G249&lt;=0</formula>
    </cfRule>
  </conditionalFormatting>
  <conditionalFormatting sqref="G266:Q266">
    <cfRule type="expression" dxfId="24" priority="4">
      <formula>G266&lt;=0</formula>
    </cfRule>
  </conditionalFormatting>
  <conditionalFormatting sqref="G283:Q283">
    <cfRule type="expression" dxfId="23" priority="3">
      <formula>G283&lt;=0</formula>
    </cfRule>
  </conditionalFormatting>
  <conditionalFormatting sqref="G300:Q300">
    <cfRule type="expression" dxfId="22" priority="2">
      <formula>G300&lt;=0</formula>
    </cfRule>
  </conditionalFormatting>
  <conditionalFormatting sqref="G317:Q317">
    <cfRule type="expression" dxfId="21" priority="1">
      <formula>G317&lt;=0</formula>
    </cfRule>
  </conditionalFormatting>
  <dataValidations count="1">
    <dataValidation type="list" allowBlank="1" showInputMessage="1" showErrorMessage="1" sqref="C23 C13 C28 C18 C33">
      <formula1>Borough</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R373"/>
  <sheetViews>
    <sheetView zoomScale="80" zoomScaleNormal="80" workbookViewId="0">
      <pane ySplit="4" topLeftCell="A5" activePane="bottomLeft" state="frozen"/>
      <selection activeCell="G245" sqref="G245"/>
      <selection pane="bottomLeft" activeCell="C5" sqref="C5"/>
    </sheetView>
  </sheetViews>
  <sheetFormatPr defaultRowHeight="14.4" outlineLevelRow="1" outlineLevelCol="1" x14ac:dyDescent="0.3"/>
  <cols>
    <col min="1" max="1" width="2.88671875" customWidth="1"/>
    <col min="2" max="2" width="11.6640625" customWidth="1"/>
    <col min="3" max="3" width="40" customWidth="1"/>
    <col min="4" max="4" width="15.33203125" customWidth="1"/>
    <col min="5" max="5" width="56" hidden="1" customWidth="1" outlineLevel="1"/>
    <col min="6" max="6" width="2.88671875" customWidth="1" collapsed="1"/>
    <col min="7" max="17" width="11.44140625" bestFit="1" customWidth="1"/>
  </cols>
  <sheetData>
    <row r="1" spans="2:17" ht="14.55" hidden="1" x14ac:dyDescent="0.35">
      <c r="G1">
        <v>7</v>
      </c>
      <c r="H1">
        <f>G1+1</f>
        <v>8</v>
      </c>
      <c r="I1">
        <f t="shared" ref="I1:Q1" si="0">H1+1</f>
        <v>9</v>
      </c>
      <c r="J1">
        <f t="shared" si="0"/>
        <v>10</v>
      </c>
      <c r="K1">
        <f t="shared" si="0"/>
        <v>11</v>
      </c>
      <c r="L1">
        <f t="shared" si="0"/>
        <v>12</v>
      </c>
      <c r="M1">
        <f t="shared" si="0"/>
        <v>13</v>
      </c>
      <c r="N1">
        <f t="shared" si="0"/>
        <v>14</v>
      </c>
      <c r="O1">
        <f t="shared" si="0"/>
        <v>15</v>
      </c>
      <c r="P1">
        <f t="shared" si="0"/>
        <v>16</v>
      </c>
      <c r="Q1">
        <f t="shared" si="0"/>
        <v>17</v>
      </c>
    </row>
    <row r="2" spans="2:17" ht="14.55" x14ac:dyDescent="0.35">
      <c r="G2" s="10"/>
      <c r="H2" s="10"/>
      <c r="I2" s="10"/>
      <c r="J2" s="10"/>
      <c r="K2" s="10"/>
      <c r="L2" s="10"/>
      <c r="M2" s="10"/>
      <c r="N2" s="10"/>
      <c r="O2" s="10"/>
      <c r="P2" s="10"/>
      <c r="Q2" s="10"/>
    </row>
    <row r="4" spans="2:17" ht="14.55" x14ac:dyDescent="0.35">
      <c r="B4" s="24" t="s">
        <v>128</v>
      </c>
      <c r="C4" s="45" t="s">
        <v>403</v>
      </c>
      <c r="D4" s="7"/>
      <c r="E4" s="7" t="s">
        <v>7</v>
      </c>
      <c r="F4" s="7"/>
      <c r="G4" s="12">
        <v>2015</v>
      </c>
      <c r="H4" s="44">
        <f>G4+1</f>
        <v>2016</v>
      </c>
      <c r="I4" s="44">
        <f t="shared" ref="I4:Q4" si="1">H4+1</f>
        <v>2017</v>
      </c>
      <c r="J4" s="44">
        <f t="shared" si="1"/>
        <v>2018</v>
      </c>
      <c r="K4" s="44">
        <f t="shared" si="1"/>
        <v>2019</v>
      </c>
      <c r="L4" s="44">
        <f t="shared" si="1"/>
        <v>2020</v>
      </c>
      <c r="M4" s="44">
        <f t="shared" si="1"/>
        <v>2021</v>
      </c>
      <c r="N4" s="44">
        <f t="shared" si="1"/>
        <v>2022</v>
      </c>
      <c r="O4" s="44">
        <f t="shared" si="1"/>
        <v>2023</v>
      </c>
      <c r="P4" s="44">
        <f t="shared" si="1"/>
        <v>2024</v>
      </c>
      <c r="Q4" s="44">
        <f t="shared" si="1"/>
        <v>2025</v>
      </c>
    </row>
    <row r="6" spans="2:17" ht="14.55" x14ac:dyDescent="0.35">
      <c r="B6" s="8" t="s">
        <v>129</v>
      </c>
      <c r="C6" s="8"/>
      <c r="D6" s="8"/>
      <c r="E6" s="8"/>
      <c r="F6" s="8"/>
      <c r="G6" s="8"/>
      <c r="H6" s="8"/>
      <c r="I6" s="8"/>
      <c r="J6" s="8"/>
      <c r="K6" s="8"/>
      <c r="L6" s="8"/>
      <c r="M6" s="8"/>
      <c r="N6" s="8"/>
      <c r="O6" s="8"/>
      <c r="P6" s="8"/>
      <c r="Q6" s="8"/>
    </row>
    <row r="7" spans="2:17" ht="14.55" x14ac:dyDescent="0.35">
      <c r="G7" s="49"/>
      <c r="H7" s="6"/>
      <c r="I7" s="6"/>
      <c r="J7" s="6"/>
      <c r="K7" s="6"/>
      <c r="L7" s="6"/>
      <c r="M7" s="6"/>
      <c r="N7" s="6"/>
      <c r="O7" s="6"/>
      <c r="P7" s="6"/>
      <c r="Q7" s="6"/>
    </row>
    <row r="8" spans="2:17" ht="14.55" x14ac:dyDescent="0.35">
      <c r="C8" s="5" t="s">
        <v>264</v>
      </c>
      <c r="D8" s="5"/>
      <c r="E8" s="5" t="s">
        <v>22</v>
      </c>
      <c r="F8" s="5"/>
      <c r="G8" s="11">
        <f>SUM(G9:G12)</f>
        <v>233945.67392382806</v>
      </c>
      <c r="H8" s="11">
        <f t="shared" ref="H8:Q8" si="2">SUM(H9:H12)</f>
        <v>236650.42740339172</v>
      </c>
      <c r="I8" s="11">
        <f t="shared" si="2"/>
        <v>239278.35417019128</v>
      </c>
      <c r="J8" s="11">
        <f t="shared" si="2"/>
        <v>242699.83884729346</v>
      </c>
      <c r="K8" s="11">
        <f t="shared" si="2"/>
        <v>246506.88134201698</v>
      </c>
      <c r="L8" s="11">
        <f t="shared" si="2"/>
        <v>250122.78064628792</v>
      </c>
      <c r="M8" s="11">
        <f t="shared" si="2"/>
        <v>252601.53364740711</v>
      </c>
      <c r="N8" s="11">
        <f t="shared" si="2"/>
        <v>255064.01889129134</v>
      </c>
      <c r="O8" s="11">
        <f t="shared" si="2"/>
        <v>257421.24017847521</v>
      </c>
      <c r="P8" s="11">
        <f t="shared" si="2"/>
        <v>259540.82985885523</v>
      </c>
      <c r="Q8" s="11">
        <f t="shared" si="2"/>
        <v>261668.19805569056</v>
      </c>
    </row>
    <row r="9" spans="2:17" s="1" customFormat="1" ht="14.55" x14ac:dyDescent="0.35">
      <c r="C9" s="1" t="s">
        <v>123</v>
      </c>
      <c r="G9" s="9">
        <f>G14+G19+G24+G29+G34</f>
        <v>62108.745681392771</v>
      </c>
      <c r="H9" s="9">
        <f t="shared" ref="H9:Q9" si="3">H14+H19+H24+H29+H34</f>
        <v>62484.221158881839</v>
      </c>
      <c r="I9" s="9">
        <f t="shared" si="3"/>
        <v>62767.538976806078</v>
      </c>
      <c r="J9" s="9">
        <f t="shared" si="3"/>
        <v>63392.12488513811</v>
      </c>
      <c r="K9" s="9">
        <f t="shared" si="3"/>
        <v>64174.797588065296</v>
      </c>
      <c r="L9" s="9">
        <f t="shared" si="3"/>
        <v>64881.574139393102</v>
      </c>
      <c r="M9" s="9">
        <f t="shared" si="3"/>
        <v>65152.591900625041</v>
      </c>
      <c r="N9" s="9">
        <f t="shared" si="3"/>
        <v>65499.873196818917</v>
      </c>
      <c r="O9" s="9">
        <f t="shared" si="3"/>
        <v>65930.694223279206</v>
      </c>
      <c r="P9" s="9">
        <f t="shared" si="3"/>
        <v>66162.137221641795</v>
      </c>
      <c r="Q9" s="9">
        <f t="shared" si="3"/>
        <v>66393.919655356716</v>
      </c>
    </row>
    <row r="10" spans="2:17" s="1" customFormat="1" ht="14.55" x14ac:dyDescent="0.35">
      <c r="C10" s="1" t="s">
        <v>124</v>
      </c>
      <c r="G10" s="9">
        <f t="shared" ref="G10:Q12" si="4">G15+G20+G25+G30+G35</f>
        <v>62907.943547612886</v>
      </c>
      <c r="H10" s="9">
        <f t="shared" si="4"/>
        <v>62912.409007973605</v>
      </c>
      <c r="I10" s="9">
        <f t="shared" si="4"/>
        <v>62873.898885368762</v>
      </c>
      <c r="J10" s="9">
        <f t="shared" si="4"/>
        <v>63129.388840572581</v>
      </c>
      <c r="K10" s="9">
        <f t="shared" si="4"/>
        <v>63585.021038998166</v>
      </c>
      <c r="L10" s="9">
        <f t="shared" si="4"/>
        <v>63978.514126716283</v>
      </c>
      <c r="M10" s="9">
        <f t="shared" si="4"/>
        <v>64002.548600565264</v>
      </c>
      <c r="N10" s="9">
        <f t="shared" si="4"/>
        <v>64097.328539276066</v>
      </c>
      <c r="O10" s="9">
        <f t="shared" si="4"/>
        <v>64138.426834683705</v>
      </c>
      <c r="P10" s="9">
        <f t="shared" si="4"/>
        <v>64165.170311647249</v>
      </c>
      <c r="Q10" s="9">
        <f t="shared" si="4"/>
        <v>64292.084024977594</v>
      </c>
    </row>
    <row r="11" spans="2:17" s="1" customFormat="1" ht="14.55" x14ac:dyDescent="0.35">
      <c r="C11" s="1" t="s">
        <v>35</v>
      </c>
      <c r="G11" s="9">
        <f t="shared" si="4"/>
        <v>55445.661162107819</v>
      </c>
      <c r="H11" s="9">
        <f t="shared" si="4"/>
        <v>56673.656202630853</v>
      </c>
      <c r="I11" s="9">
        <f t="shared" si="4"/>
        <v>57896.897764173889</v>
      </c>
      <c r="J11" s="9">
        <f t="shared" si="4"/>
        <v>59169.533970001328</v>
      </c>
      <c r="K11" s="9">
        <f t="shared" si="4"/>
        <v>60547.090515544478</v>
      </c>
      <c r="L11" s="9">
        <f t="shared" si="4"/>
        <v>61876.120339764922</v>
      </c>
      <c r="M11" s="9">
        <f t="shared" si="4"/>
        <v>63010.600655037357</v>
      </c>
      <c r="N11" s="9">
        <f t="shared" si="4"/>
        <v>64080.3124911294</v>
      </c>
      <c r="O11" s="9">
        <f t="shared" si="4"/>
        <v>65042.325486322297</v>
      </c>
      <c r="P11" s="9">
        <f t="shared" si="4"/>
        <v>66038.199139140066</v>
      </c>
      <c r="Q11" s="9">
        <f t="shared" si="4"/>
        <v>67022.057595315899</v>
      </c>
    </row>
    <row r="12" spans="2:17" s="1" customFormat="1" ht="14.55" x14ac:dyDescent="0.35">
      <c r="C12" s="1" t="s">
        <v>36</v>
      </c>
      <c r="G12" s="9">
        <f t="shared" si="4"/>
        <v>53483.323532714559</v>
      </c>
      <c r="H12" s="9">
        <f t="shared" si="4"/>
        <v>54580.141033905405</v>
      </c>
      <c r="I12" s="9">
        <f t="shared" si="4"/>
        <v>55740.018543842554</v>
      </c>
      <c r="J12" s="9">
        <f t="shared" si="4"/>
        <v>57008.791151581463</v>
      </c>
      <c r="K12" s="9">
        <f t="shared" si="4"/>
        <v>58199.972199409021</v>
      </c>
      <c r="L12" s="9">
        <f t="shared" si="4"/>
        <v>59386.572040413623</v>
      </c>
      <c r="M12" s="9">
        <f t="shared" si="4"/>
        <v>60435.792491179447</v>
      </c>
      <c r="N12" s="9">
        <f t="shared" si="4"/>
        <v>61386.504664066953</v>
      </c>
      <c r="O12" s="9">
        <f t="shared" si="4"/>
        <v>62309.793634190006</v>
      </c>
      <c r="P12" s="9">
        <f t="shared" si="4"/>
        <v>63175.323186426132</v>
      </c>
      <c r="Q12" s="9">
        <f t="shared" si="4"/>
        <v>63960.136780040324</v>
      </c>
    </row>
    <row r="13" spans="2:17" s="1" customFormat="1" ht="14.55" hidden="1" outlineLevel="1" x14ac:dyDescent="0.35">
      <c r="C13" s="81" t="s">
        <v>50</v>
      </c>
      <c r="D13" s="16"/>
      <c r="E13" s="16"/>
      <c r="F13" s="16"/>
      <c r="G13" s="17">
        <f>SUM(G14:G17)</f>
        <v>233945.67392382806</v>
      </c>
      <c r="H13" s="17">
        <f t="shared" ref="H13:Q13" si="5">SUM(H14:H17)</f>
        <v>236650.42740339172</v>
      </c>
      <c r="I13" s="17">
        <f t="shared" si="5"/>
        <v>239278.35417019128</v>
      </c>
      <c r="J13" s="17">
        <f t="shared" si="5"/>
        <v>242699.83884729346</v>
      </c>
      <c r="K13" s="17">
        <f t="shared" si="5"/>
        <v>246506.88134201698</v>
      </c>
      <c r="L13" s="17">
        <f t="shared" si="5"/>
        <v>250122.78064628792</v>
      </c>
      <c r="M13" s="17">
        <f t="shared" si="5"/>
        <v>252601.53364740711</v>
      </c>
      <c r="N13" s="17">
        <f t="shared" si="5"/>
        <v>255064.01889129134</v>
      </c>
      <c r="O13" s="17">
        <f t="shared" si="5"/>
        <v>257421.24017847521</v>
      </c>
      <c r="P13" s="17">
        <f t="shared" si="5"/>
        <v>259540.82985885523</v>
      </c>
      <c r="Q13" s="17">
        <f t="shared" si="5"/>
        <v>261668.19805569056</v>
      </c>
    </row>
    <row r="14" spans="2:17" s="1" customFormat="1" ht="14.55" hidden="1" outlineLevel="1" x14ac:dyDescent="0.35">
      <c r="C14" s="1" t="s">
        <v>123</v>
      </c>
      <c r="G14" s="9">
        <f t="shared" ref="G14:Q17" si="6">IFERROR(VLOOKUP($C$13&amp;$C14,Population,G$1,FALSE),0)</f>
        <v>62108.745681392771</v>
      </c>
      <c r="H14" s="9">
        <f t="shared" si="6"/>
        <v>62484.221158881839</v>
      </c>
      <c r="I14" s="9">
        <f t="shared" si="6"/>
        <v>62767.538976806078</v>
      </c>
      <c r="J14" s="9">
        <f t="shared" si="6"/>
        <v>63392.12488513811</v>
      </c>
      <c r="K14" s="9">
        <f t="shared" si="6"/>
        <v>64174.797588065296</v>
      </c>
      <c r="L14" s="9">
        <f t="shared" si="6"/>
        <v>64881.574139393102</v>
      </c>
      <c r="M14" s="9">
        <f t="shared" si="6"/>
        <v>65152.591900625041</v>
      </c>
      <c r="N14" s="9">
        <f t="shared" si="6"/>
        <v>65499.873196818917</v>
      </c>
      <c r="O14" s="9">
        <f t="shared" si="6"/>
        <v>65930.694223279206</v>
      </c>
      <c r="P14" s="9">
        <f t="shared" si="6"/>
        <v>66162.137221641795</v>
      </c>
      <c r="Q14" s="9">
        <f t="shared" si="6"/>
        <v>66393.919655356716</v>
      </c>
    </row>
    <row r="15" spans="2:17" s="1" customFormat="1" ht="14.55" hidden="1" outlineLevel="1" x14ac:dyDescent="0.35">
      <c r="C15" s="1" t="s">
        <v>124</v>
      </c>
      <c r="G15" s="9">
        <f t="shared" si="6"/>
        <v>62907.943547612886</v>
      </c>
      <c r="H15" s="9">
        <f t="shared" si="6"/>
        <v>62912.409007973605</v>
      </c>
      <c r="I15" s="9">
        <f t="shared" si="6"/>
        <v>62873.898885368762</v>
      </c>
      <c r="J15" s="9">
        <f t="shared" si="6"/>
        <v>63129.388840572581</v>
      </c>
      <c r="K15" s="9">
        <f t="shared" si="6"/>
        <v>63585.021038998166</v>
      </c>
      <c r="L15" s="9">
        <f t="shared" si="6"/>
        <v>63978.514126716283</v>
      </c>
      <c r="M15" s="9">
        <f t="shared" si="6"/>
        <v>64002.548600565264</v>
      </c>
      <c r="N15" s="9">
        <f t="shared" si="6"/>
        <v>64097.328539276066</v>
      </c>
      <c r="O15" s="9">
        <f t="shared" si="6"/>
        <v>64138.426834683705</v>
      </c>
      <c r="P15" s="9">
        <f t="shared" si="6"/>
        <v>64165.170311647249</v>
      </c>
      <c r="Q15" s="9">
        <f t="shared" si="6"/>
        <v>64292.084024977594</v>
      </c>
    </row>
    <row r="16" spans="2:17" s="1" customFormat="1" ht="14.55" hidden="1" outlineLevel="1" x14ac:dyDescent="0.35">
      <c r="C16" s="1" t="s">
        <v>35</v>
      </c>
      <c r="G16" s="9">
        <f t="shared" si="6"/>
        <v>55445.661162107819</v>
      </c>
      <c r="H16" s="9">
        <f t="shared" si="6"/>
        <v>56673.656202630853</v>
      </c>
      <c r="I16" s="9">
        <f t="shared" si="6"/>
        <v>57896.897764173889</v>
      </c>
      <c r="J16" s="9">
        <f t="shared" si="6"/>
        <v>59169.533970001328</v>
      </c>
      <c r="K16" s="9">
        <f t="shared" si="6"/>
        <v>60547.090515544478</v>
      </c>
      <c r="L16" s="9">
        <f t="shared" si="6"/>
        <v>61876.120339764922</v>
      </c>
      <c r="M16" s="9">
        <f t="shared" si="6"/>
        <v>63010.600655037357</v>
      </c>
      <c r="N16" s="9">
        <f t="shared" si="6"/>
        <v>64080.3124911294</v>
      </c>
      <c r="O16" s="9">
        <f t="shared" si="6"/>
        <v>65042.325486322297</v>
      </c>
      <c r="P16" s="9">
        <f t="shared" si="6"/>
        <v>66038.199139140066</v>
      </c>
      <c r="Q16" s="9">
        <f t="shared" si="6"/>
        <v>67022.057595315899</v>
      </c>
    </row>
    <row r="17" spans="3:17" s="1" customFormat="1" ht="14.55" hidden="1" outlineLevel="1" x14ac:dyDescent="0.35">
      <c r="C17" s="1" t="s">
        <v>36</v>
      </c>
      <c r="G17" s="9">
        <f t="shared" si="6"/>
        <v>53483.323532714559</v>
      </c>
      <c r="H17" s="9">
        <f t="shared" si="6"/>
        <v>54580.141033905405</v>
      </c>
      <c r="I17" s="9">
        <f t="shared" si="6"/>
        <v>55740.018543842554</v>
      </c>
      <c r="J17" s="9">
        <f t="shared" si="6"/>
        <v>57008.791151581463</v>
      </c>
      <c r="K17" s="9">
        <f t="shared" si="6"/>
        <v>58199.972199409021</v>
      </c>
      <c r="L17" s="9">
        <f t="shared" si="6"/>
        <v>59386.572040413623</v>
      </c>
      <c r="M17" s="9">
        <f t="shared" si="6"/>
        <v>60435.792491179447</v>
      </c>
      <c r="N17" s="9">
        <f t="shared" si="6"/>
        <v>61386.504664066953</v>
      </c>
      <c r="O17" s="9">
        <f t="shared" si="6"/>
        <v>62309.793634190006</v>
      </c>
      <c r="P17" s="9">
        <f t="shared" si="6"/>
        <v>63175.323186426132</v>
      </c>
      <c r="Q17" s="9">
        <f t="shared" si="6"/>
        <v>63960.136780040324</v>
      </c>
    </row>
    <row r="18" spans="3:17" s="1" customFormat="1" ht="14.55" hidden="1" outlineLevel="1" x14ac:dyDescent="0.35">
      <c r="C18" s="81"/>
      <c r="D18" s="16"/>
      <c r="E18" s="16"/>
      <c r="F18" s="16"/>
      <c r="G18" s="17">
        <f>SUM(G19:G22)</f>
        <v>0</v>
      </c>
      <c r="H18" s="17">
        <f t="shared" ref="H18:Q18" si="7">SUM(H19:H22)</f>
        <v>0</v>
      </c>
      <c r="I18" s="17">
        <f t="shared" si="7"/>
        <v>0</v>
      </c>
      <c r="J18" s="17">
        <f t="shared" si="7"/>
        <v>0</v>
      </c>
      <c r="K18" s="17">
        <f t="shared" si="7"/>
        <v>0</v>
      </c>
      <c r="L18" s="17">
        <f t="shared" si="7"/>
        <v>0</v>
      </c>
      <c r="M18" s="17">
        <f t="shared" si="7"/>
        <v>0</v>
      </c>
      <c r="N18" s="17">
        <f t="shared" si="7"/>
        <v>0</v>
      </c>
      <c r="O18" s="17">
        <f t="shared" si="7"/>
        <v>0</v>
      </c>
      <c r="P18" s="17">
        <f t="shared" si="7"/>
        <v>0</v>
      </c>
      <c r="Q18" s="17">
        <f t="shared" si="7"/>
        <v>0</v>
      </c>
    </row>
    <row r="19" spans="3:17" s="1" customFormat="1" ht="14.55" hidden="1" outlineLevel="1" x14ac:dyDescent="0.35">
      <c r="C19" s="1" t="s">
        <v>123</v>
      </c>
      <c r="G19" s="9">
        <f t="shared" ref="G19:Q22" si="8">IFERROR(VLOOKUP($C$18&amp;$C19,Population,G$1,FALSE),0)</f>
        <v>0</v>
      </c>
      <c r="H19" s="9">
        <f t="shared" si="8"/>
        <v>0</v>
      </c>
      <c r="I19" s="9">
        <f t="shared" si="8"/>
        <v>0</v>
      </c>
      <c r="J19" s="9">
        <f t="shared" si="8"/>
        <v>0</v>
      </c>
      <c r="K19" s="9">
        <f t="shared" si="8"/>
        <v>0</v>
      </c>
      <c r="L19" s="9">
        <f t="shared" si="8"/>
        <v>0</v>
      </c>
      <c r="M19" s="9">
        <f t="shared" si="8"/>
        <v>0</v>
      </c>
      <c r="N19" s="9">
        <f t="shared" si="8"/>
        <v>0</v>
      </c>
      <c r="O19" s="9">
        <f t="shared" si="8"/>
        <v>0</v>
      </c>
      <c r="P19" s="9">
        <f t="shared" si="8"/>
        <v>0</v>
      </c>
      <c r="Q19" s="9">
        <f t="shared" si="8"/>
        <v>0</v>
      </c>
    </row>
    <row r="20" spans="3:17" s="1" customFormat="1" ht="14.55" hidden="1" outlineLevel="1" x14ac:dyDescent="0.35">
      <c r="C20" s="1" t="s">
        <v>124</v>
      </c>
      <c r="G20" s="9">
        <f t="shared" si="8"/>
        <v>0</v>
      </c>
      <c r="H20" s="9">
        <f t="shared" si="8"/>
        <v>0</v>
      </c>
      <c r="I20" s="9">
        <f t="shared" si="8"/>
        <v>0</v>
      </c>
      <c r="J20" s="9">
        <f t="shared" si="8"/>
        <v>0</v>
      </c>
      <c r="K20" s="9">
        <f t="shared" si="8"/>
        <v>0</v>
      </c>
      <c r="L20" s="9">
        <f t="shared" si="8"/>
        <v>0</v>
      </c>
      <c r="M20" s="9">
        <f t="shared" si="8"/>
        <v>0</v>
      </c>
      <c r="N20" s="9">
        <f t="shared" si="8"/>
        <v>0</v>
      </c>
      <c r="O20" s="9">
        <f t="shared" si="8"/>
        <v>0</v>
      </c>
      <c r="P20" s="9">
        <f t="shared" si="8"/>
        <v>0</v>
      </c>
      <c r="Q20" s="9">
        <f t="shared" si="8"/>
        <v>0</v>
      </c>
    </row>
    <row r="21" spans="3:17" s="1" customFormat="1" ht="14.55" hidden="1" outlineLevel="1" x14ac:dyDescent="0.35">
      <c r="C21" s="1" t="s">
        <v>35</v>
      </c>
      <c r="G21" s="9">
        <f t="shared" si="8"/>
        <v>0</v>
      </c>
      <c r="H21" s="9">
        <f t="shared" si="8"/>
        <v>0</v>
      </c>
      <c r="I21" s="9">
        <f t="shared" si="8"/>
        <v>0</v>
      </c>
      <c r="J21" s="9">
        <f t="shared" si="8"/>
        <v>0</v>
      </c>
      <c r="K21" s="9">
        <f t="shared" si="8"/>
        <v>0</v>
      </c>
      <c r="L21" s="9">
        <f t="shared" si="8"/>
        <v>0</v>
      </c>
      <c r="M21" s="9">
        <f t="shared" si="8"/>
        <v>0</v>
      </c>
      <c r="N21" s="9">
        <f t="shared" si="8"/>
        <v>0</v>
      </c>
      <c r="O21" s="9">
        <f t="shared" si="8"/>
        <v>0</v>
      </c>
      <c r="P21" s="9">
        <f t="shared" si="8"/>
        <v>0</v>
      </c>
      <c r="Q21" s="9">
        <f t="shared" si="8"/>
        <v>0</v>
      </c>
    </row>
    <row r="22" spans="3:17" s="1" customFormat="1" ht="14.55" hidden="1" outlineLevel="1" x14ac:dyDescent="0.35">
      <c r="C22" s="1" t="s">
        <v>36</v>
      </c>
      <c r="G22" s="9">
        <f t="shared" si="8"/>
        <v>0</v>
      </c>
      <c r="H22" s="9">
        <f t="shared" si="8"/>
        <v>0</v>
      </c>
      <c r="I22" s="9">
        <f t="shared" si="8"/>
        <v>0</v>
      </c>
      <c r="J22" s="9">
        <f t="shared" si="8"/>
        <v>0</v>
      </c>
      <c r="K22" s="9">
        <f t="shared" si="8"/>
        <v>0</v>
      </c>
      <c r="L22" s="9">
        <f t="shared" si="8"/>
        <v>0</v>
      </c>
      <c r="M22" s="9">
        <f t="shared" si="8"/>
        <v>0</v>
      </c>
      <c r="N22" s="9">
        <f t="shared" si="8"/>
        <v>0</v>
      </c>
      <c r="O22" s="9">
        <f t="shared" si="8"/>
        <v>0</v>
      </c>
      <c r="P22" s="9">
        <f t="shared" si="8"/>
        <v>0</v>
      </c>
      <c r="Q22" s="9">
        <f t="shared" si="8"/>
        <v>0</v>
      </c>
    </row>
    <row r="23" spans="3:17" s="1" customFormat="1" ht="14.55" hidden="1" outlineLevel="1" x14ac:dyDescent="0.35">
      <c r="C23" s="81"/>
      <c r="D23" s="16"/>
      <c r="E23" s="16"/>
      <c r="F23" s="16"/>
      <c r="G23" s="17">
        <f>SUM(G24:G27)</f>
        <v>0</v>
      </c>
      <c r="H23" s="17">
        <f t="shared" ref="H23:Q23" si="9">SUM(H24:H27)</f>
        <v>0</v>
      </c>
      <c r="I23" s="17">
        <f t="shared" si="9"/>
        <v>0</v>
      </c>
      <c r="J23" s="17">
        <f t="shared" si="9"/>
        <v>0</v>
      </c>
      <c r="K23" s="17">
        <f t="shared" si="9"/>
        <v>0</v>
      </c>
      <c r="L23" s="17">
        <f t="shared" si="9"/>
        <v>0</v>
      </c>
      <c r="M23" s="17">
        <f t="shared" si="9"/>
        <v>0</v>
      </c>
      <c r="N23" s="17">
        <f t="shared" si="9"/>
        <v>0</v>
      </c>
      <c r="O23" s="17">
        <f t="shared" si="9"/>
        <v>0</v>
      </c>
      <c r="P23" s="17">
        <f t="shared" si="9"/>
        <v>0</v>
      </c>
      <c r="Q23" s="17">
        <f t="shared" si="9"/>
        <v>0</v>
      </c>
    </row>
    <row r="24" spans="3:17" s="1" customFormat="1" ht="14.55" hidden="1" outlineLevel="1" x14ac:dyDescent="0.35">
      <c r="C24" s="1" t="s">
        <v>123</v>
      </c>
      <c r="G24" s="9">
        <f t="shared" ref="G24:Q27" si="10">IFERROR(VLOOKUP($C$23&amp;$C24,Population,G$1,FALSE),0)</f>
        <v>0</v>
      </c>
      <c r="H24" s="9">
        <f t="shared" si="10"/>
        <v>0</v>
      </c>
      <c r="I24" s="9">
        <f t="shared" si="10"/>
        <v>0</v>
      </c>
      <c r="J24" s="9">
        <f t="shared" si="10"/>
        <v>0</v>
      </c>
      <c r="K24" s="9">
        <f t="shared" si="10"/>
        <v>0</v>
      </c>
      <c r="L24" s="9">
        <f t="shared" si="10"/>
        <v>0</v>
      </c>
      <c r="M24" s="9">
        <f t="shared" si="10"/>
        <v>0</v>
      </c>
      <c r="N24" s="9">
        <f t="shared" si="10"/>
        <v>0</v>
      </c>
      <c r="O24" s="9">
        <f t="shared" si="10"/>
        <v>0</v>
      </c>
      <c r="P24" s="9">
        <f t="shared" si="10"/>
        <v>0</v>
      </c>
      <c r="Q24" s="9">
        <f t="shared" si="10"/>
        <v>0</v>
      </c>
    </row>
    <row r="25" spans="3:17" s="1" customFormat="1" ht="14.55" hidden="1" outlineLevel="1" x14ac:dyDescent="0.35">
      <c r="C25" s="1" t="s">
        <v>124</v>
      </c>
      <c r="G25" s="9">
        <f t="shared" si="10"/>
        <v>0</v>
      </c>
      <c r="H25" s="9">
        <f t="shared" si="10"/>
        <v>0</v>
      </c>
      <c r="I25" s="9">
        <f t="shared" si="10"/>
        <v>0</v>
      </c>
      <c r="J25" s="9">
        <f t="shared" si="10"/>
        <v>0</v>
      </c>
      <c r="K25" s="9">
        <f t="shared" si="10"/>
        <v>0</v>
      </c>
      <c r="L25" s="9">
        <f t="shared" si="10"/>
        <v>0</v>
      </c>
      <c r="M25" s="9">
        <f t="shared" si="10"/>
        <v>0</v>
      </c>
      <c r="N25" s="9">
        <f t="shared" si="10"/>
        <v>0</v>
      </c>
      <c r="O25" s="9">
        <f t="shared" si="10"/>
        <v>0</v>
      </c>
      <c r="P25" s="9">
        <f t="shared" si="10"/>
        <v>0</v>
      </c>
      <c r="Q25" s="9">
        <f t="shared" si="10"/>
        <v>0</v>
      </c>
    </row>
    <row r="26" spans="3:17" s="1" customFormat="1" ht="14.55" hidden="1" outlineLevel="1" x14ac:dyDescent="0.35">
      <c r="C26" s="1" t="s">
        <v>35</v>
      </c>
      <c r="G26" s="9">
        <f t="shared" si="10"/>
        <v>0</v>
      </c>
      <c r="H26" s="9">
        <f t="shared" si="10"/>
        <v>0</v>
      </c>
      <c r="I26" s="9">
        <f t="shared" si="10"/>
        <v>0</v>
      </c>
      <c r="J26" s="9">
        <f t="shared" si="10"/>
        <v>0</v>
      </c>
      <c r="K26" s="9">
        <f t="shared" si="10"/>
        <v>0</v>
      </c>
      <c r="L26" s="9">
        <f t="shared" si="10"/>
        <v>0</v>
      </c>
      <c r="M26" s="9">
        <f t="shared" si="10"/>
        <v>0</v>
      </c>
      <c r="N26" s="9">
        <f t="shared" si="10"/>
        <v>0</v>
      </c>
      <c r="O26" s="9">
        <f t="shared" si="10"/>
        <v>0</v>
      </c>
      <c r="P26" s="9">
        <f t="shared" si="10"/>
        <v>0</v>
      </c>
      <c r="Q26" s="9">
        <f t="shared" si="10"/>
        <v>0</v>
      </c>
    </row>
    <row r="27" spans="3:17" s="1" customFormat="1" ht="14.55" hidden="1" outlineLevel="1" x14ac:dyDescent="0.35">
      <c r="C27" s="1" t="s">
        <v>36</v>
      </c>
      <c r="G27" s="9">
        <f t="shared" si="10"/>
        <v>0</v>
      </c>
      <c r="H27" s="9">
        <f t="shared" si="10"/>
        <v>0</v>
      </c>
      <c r="I27" s="9">
        <f t="shared" si="10"/>
        <v>0</v>
      </c>
      <c r="J27" s="9">
        <f t="shared" si="10"/>
        <v>0</v>
      </c>
      <c r="K27" s="9">
        <f t="shared" si="10"/>
        <v>0</v>
      </c>
      <c r="L27" s="9">
        <f t="shared" si="10"/>
        <v>0</v>
      </c>
      <c r="M27" s="9">
        <f t="shared" si="10"/>
        <v>0</v>
      </c>
      <c r="N27" s="9">
        <f t="shared" si="10"/>
        <v>0</v>
      </c>
      <c r="O27" s="9">
        <f t="shared" si="10"/>
        <v>0</v>
      </c>
      <c r="P27" s="9">
        <f t="shared" si="10"/>
        <v>0</v>
      </c>
      <c r="Q27" s="9">
        <f t="shared" si="10"/>
        <v>0</v>
      </c>
    </row>
    <row r="28" spans="3:17" s="1" customFormat="1" ht="14.55" hidden="1" outlineLevel="1" x14ac:dyDescent="0.35">
      <c r="C28" s="81"/>
      <c r="D28" s="16"/>
      <c r="E28" s="16"/>
      <c r="F28" s="16"/>
      <c r="G28" s="17">
        <f>SUM(G29:G32)</f>
        <v>0</v>
      </c>
      <c r="H28" s="17">
        <f t="shared" ref="H28:Q28" si="11">SUM(H29:H32)</f>
        <v>0</v>
      </c>
      <c r="I28" s="17">
        <f t="shared" si="11"/>
        <v>0</v>
      </c>
      <c r="J28" s="17">
        <f t="shared" si="11"/>
        <v>0</v>
      </c>
      <c r="K28" s="17">
        <f t="shared" si="11"/>
        <v>0</v>
      </c>
      <c r="L28" s="17">
        <f t="shared" si="11"/>
        <v>0</v>
      </c>
      <c r="M28" s="17">
        <f t="shared" si="11"/>
        <v>0</v>
      </c>
      <c r="N28" s="17">
        <f t="shared" si="11"/>
        <v>0</v>
      </c>
      <c r="O28" s="17">
        <f t="shared" si="11"/>
        <v>0</v>
      </c>
      <c r="P28" s="17">
        <f t="shared" si="11"/>
        <v>0</v>
      </c>
      <c r="Q28" s="17">
        <f t="shared" si="11"/>
        <v>0</v>
      </c>
    </row>
    <row r="29" spans="3:17" s="1" customFormat="1" ht="14.55" hidden="1" outlineLevel="1" x14ac:dyDescent="0.35">
      <c r="C29" s="1" t="s">
        <v>123</v>
      </c>
      <c r="G29" s="9">
        <f t="shared" ref="G29:Q32" si="12">IFERROR(VLOOKUP($C$28&amp;$C29,Population,G$1,FALSE),0)</f>
        <v>0</v>
      </c>
      <c r="H29" s="9">
        <f t="shared" si="12"/>
        <v>0</v>
      </c>
      <c r="I29" s="9">
        <f t="shared" si="12"/>
        <v>0</v>
      </c>
      <c r="J29" s="9">
        <f t="shared" si="12"/>
        <v>0</v>
      </c>
      <c r="K29" s="9">
        <f t="shared" si="12"/>
        <v>0</v>
      </c>
      <c r="L29" s="9">
        <f t="shared" si="12"/>
        <v>0</v>
      </c>
      <c r="M29" s="9">
        <f t="shared" si="12"/>
        <v>0</v>
      </c>
      <c r="N29" s="9">
        <f t="shared" si="12"/>
        <v>0</v>
      </c>
      <c r="O29" s="9">
        <f t="shared" si="12"/>
        <v>0</v>
      </c>
      <c r="P29" s="9">
        <f t="shared" si="12"/>
        <v>0</v>
      </c>
      <c r="Q29" s="9">
        <f t="shared" si="12"/>
        <v>0</v>
      </c>
    </row>
    <row r="30" spans="3:17" s="1" customFormat="1" ht="14.55" hidden="1" outlineLevel="1" x14ac:dyDescent="0.35">
      <c r="C30" s="1" t="s">
        <v>124</v>
      </c>
      <c r="G30" s="9">
        <f t="shared" si="12"/>
        <v>0</v>
      </c>
      <c r="H30" s="9">
        <f t="shared" si="12"/>
        <v>0</v>
      </c>
      <c r="I30" s="9">
        <f t="shared" si="12"/>
        <v>0</v>
      </c>
      <c r="J30" s="9">
        <f t="shared" si="12"/>
        <v>0</v>
      </c>
      <c r="K30" s="9">
        <f t="shared" si="12"/>
        <v>0</v>
      </c>
      <c r="L30" s="9">
        <f t="shared" si="12"/>
        <v>0</v>
      </c>
      <c r="M30" s="9">
        <f t="shared" si="12"/>
        <v>0</v>
      </c>
      <c r="N30" s="9">
        <f t="shared" si="12"/>
        <v>0</v>
      </c>
      <c r="O30" s="9">
        <f t="shared" si="12"/>
        <v>0</v>
      </c>
      <c r="P30" s="9">
        <f t="shared" si="12"/>
        <v>0</v>
      </c>
      <c r="Q30" s="9">
        <f t="shared" si="12"/>
        <v>0</v>
      </c>
    </row>
    <row r="31" spans="3:17" s="1" customFormat="1" ht="14.55" hidden="1" outlineLevel="1" x14ac:dyDescent="0.35">
      <c r="C31" s="1" t="s">
        <v>35</v>
      </c>
      <c r="G31" s="9">
        <f t="shared" si="12"/>
        <v>0</v>
      </c>
      <c r="H31" s="9">
        <f t="shared" si="12"/>
        <v>0</v>
      </c>
      <c r="I31" s="9">
        <f t="shared" si="12"/>
        <v>0</v>
      </c>
      <c r="J31" s="9">
        <f t="shared" si="12"/>
        <v>0</v>
      </c>
      <c r="K31" s="9">
        <f t="shared" si="12"/>
        <v>0</v>
      </c>
      <c r="L31" s="9">
        <f t="shared" si="12"/>
        <v>0</v>
      </c>
      <c r="M31" s="9">
        <f t="shared" si="12"/>
        <v>0</v>
      </c>
      <c r="N31" s="9">
        <f t="shared" si="12"/>
        <v>0</v>
      </c>
      <c r="O31" s="9">
        <f t="shared" si="12"/>
        <v>0</v>
      </c>
      <c r="P31" s="9">
        <f t="shared" si="12"/>
        <v>0</v>
      </c>
      <c r="Q31" s="9">
        <f t="shared" si="12"/>
        <v>0</v>
      </c>
    </row>
    <row r="32" spans="3:17" s="1" customFormat="1" ht="14.55" hidden="1" outlineLevel="1" x14ac:dyDescent="0.35">
      <c r="C32" s="1" t="s">
        <v>36</v>
      </c>
      <c r="G32" s="9">
        <f t="shared" si="12"/>
        <v>0</v>
      </c>
      <c r="H32" s="9">
        <f t="shared" si="12"/>
        <v>0</v>
      </c>
      <c r="I32" s="9">
        <f t="shared" si="12"/>
        <v>0</v>
      </c>
      <c r="J32" s="9">
        <f t="shared" si="12"/>
        <v>0</v>
      </c>
      <c r="K32" s="9">
        <f t="shared" si="12"/>
        <v>0</v>
      </c>
      <c r="L32" s="9">
        <f t="shared" si="12"/>
        <v>0</v>
      </c>
      <c r="M32" s="9">
        <f t="shared" si="12"/>
        <v>0</v>
      </c>
      <c r="N32" s="9">
        <f t="shared" si="12"/>
        <v>0</v>
      </c>
      <c r="O32" s="9">
        <f t="shared" si="12"/>
        <v>0</v>
      </c>
      <c r="P32" s="9">
        <f t="shared" si="12"/>
        <v>0</v>
      </c>
      <c r="Q32" s="9">
        <f t="shared" si="12"/>
        <v>0</v>
      </c>
    </row>
    <row r="33" spans="3:17" s="1" customFormat="1" ht="14.55" hidden="1" outlineLevel="1" x14ac:dyDescent="0.35">
      <c r="C33" s="81"/>
      <c r="D33" s="16"/>
      <c r="E33" s="16"/>
      <c r="F33" s="16"/>
      <c r="G33" s="17">
        <f>SUM(G34:G37)</f>
        <v>0</v>
      </c>
      <c r="H33" s="17">
        <f t="shared" ref="H33:Q33" si="13">SUM(H34:H37)</f>
        <v>0</v>
      </c>
      <c r="I33" s="17">
        <f t="shared" si="13"/>
        <v>0</v>
      </c>
      <c r="J33" s="17">
        <f t="shared" si="13"/>
        <v>0</v>
      </c>
      <c r="K33" s="17">
        <f t="shared" si="13"/>
        <v>0</v>
      </c>
      <c r="L33" s="17">
        <f t="shared" si="13"/>
        <v>0</v>
      </c>
      <c r="M33" s="17">
        <f t="shared" si="13"/>
        <v>0</v>
      </c>
      <c r="N33" s="17">
        <f t="shared" si="13"/>
        <v>0</v>
      </c>
      <c r="O33" s="17">
        <f t="shared" si="13"/>
        <v>0</v>
      </c>
      <c r="P33" s="17">
        <f t="shared" si="13"/>
        <v>0</v>
      </c>
      <c r="Q33" s="17">
        <f t="shared" si="13"/>
        <v>0</v>
      </c>
    </row>
    <row r="34" spans="3:17" s="1" customFormat="1" ht="14.55" hidden="1" outlineLevel="1" x14ac:dyDescent="0.35">
      <c r="C34" s="1" t="s">
        <v>123</v>
      </c>
      <c r="G34" s="9">
        <f t="shared" ref="G34:Q37" si="14">IFERROR(VLOOKUP($C$33&amp;$C34,Population,G$1,FALSE),0)</f>
        <v>0</v>
      </c>
      <c r="H34" s="9">
        <f t="shared" si="14"/>
        <v>0</v>
      </c>
      <c r="I34" s="9">
        <f t="shared" si="14"/>
        <v>0</v>
      </c>
      <c r="J34" s="9">
        <f t="shared" si="14"/>
        <v>0</v>
      </c>
      <c r="K34" s="9">
        <f t="shared" si="14"/>
        <v>0</v>
      </c>
      <c r="L34" s="9">
        <f t="shared" si="14"/>
        <v>0</v>
      </c>
      <c r="M34" s="9">
        <f t="shared" si="14"/>
        <v>0</v>
      </c>
      <c r="N34" s="9">
        <f t="shared" si="14"/>
        <v>0</v>
      </c>
      <c r="O34" s="9">
        <f t="shared" si="14"/>
        <v>0</v>
      </c>
      <c r="P34" s="9">
        <f t="shared" si="14"/>
        <v>0</v>
      </c>
      <c r="Q34" s="9">
        <f t="shared" si="14"/>
        <v>0</v>
      </c>
    </row>
    <row r="35" spans="3:17" s="1" customFormat="1" ht="14.55" hidden="1" outlineLevel="1" x14ac:dyDescent="0.35">
      <c r="C35" s="1" t="s">
        <v>124</v>
      </c>
      <c r="G35" s="9">
        <f t="shared" si="14"/>
        <v>0</v>
      </c>
      <c r="H35" s="9">
        <f t="shared" si="14"/>
        <v>0</v>
      </c>
      <c r="I35" s="9">
        <f t="shared" si="14"/>
        <v>0</v>
      </c>
      <c r="J35" s="9">
        <f t="shared" si="14"/>
        <v>0</v>
      </c>
      <c r="K35" s="9">
        <f t="shared" si="14"/>
        <v>0</v>
      </c>
      <c r="L35" s="9">
        <f t="shared" si="14"/>
        <v>0</v>
      </c>
      <c r="M35" s="9">
        <f t="shared" si="14"/>
        <v>0</v>
      </c>
      <c r="N35" s="9">
        <f t="shared" si="14"/>
        <v>0</v>
      </c>
      <c r="O35" s="9">
        <f t="shared" si="14"/>
        <v>0</v>
      </c>
      <c r="P35" s="9">
        <f t="shared" si="14"/>
        <v>0</v>
      </c>
      <c r="Q35" s="9">
        <f t="shared" si="14"/>
        <v>0</v>
      </c>
    </row>
    <row r="36" spans="3:17" s="1" customFormat="1" ht="14.55" hidden="1" outlineLevel="1" x14ac:dyDescent="0.35">
      <c r="C36" s="1" t="s">
        <v>35</v>
      </c>
      <c r="G36" s="9">
        <f t="shared" si="14"/>
        <v>0</v>
      </c>
      <c r="H36" s="9">
        <f t="shared" si="14"/>
        <v>0</v>
      </c>
      <c r="I36" s="9">
        <f t="shared" si="14"/>
        <v>0</v>
      </c>
      <c r="J36" s="9">
        <f t="shared" si="14"/>
        <v>0</v>
      </c>
      <c r="K36" s="9">
        <f t="shared" si="14"/>
        <v>0</v>
      </c>
      <c r="L36" s="9">
        <f t="shared" si="14"/>
        <v>0</v>
      </c>
      <c r="M36" s="9">
        <f t="shared" si="14"/>
        <v>0</v>
      </c>
      <c r="N36" s="9">
        <f t="shared" si="14"/>
        <v>0</v>
      </c>
      <c r="O36" s="9">
        <f t="shared" si="14"/>
        <v>0</v>
      </c>
      <c r="P36" s="9">
        <f t="shared" si="14"/>
        <v>0</v>
      </c>
      <c r="Q36" s="9">
        <f t="shared" si="14"/>
        <v>0</v>
      </c>
    </row>
    <row r="37" spans="3:17" s="1" customFormat="1" ht="14.55" hidden="1" outlineLevel="1" x14ac:dyDescent="0.35">
      <c r="C37" s="1" t="s">
        <v>36</v>
      </c>
      <c r="G37" s="9">
        <f t="shared" si="14"/>
        <v>0</v>
      </c>
      <c r="H37" s="9">
        <f t="shared" si="14"/>
        <v>0</v>
      </c>
      <c r="I37" s="9">
        <f t="shared" si="14"/>
        <v>0</v>
      </c>
      <c r="J37" s="9">
        <f t="shared" si="14"/>
        <v>0</v>
      </c>
      <c r="K37" s="9">
        <f t="shared" si="14"/>
        <v>0</v>
      </c>
      <c r="L37" s="9">
        <f t="shared" si="14"/>
        <v>0</v>
      </c>
      <c r="M37" s="9">
        <f t="shared" si="14"/>
        <v>0</v>
      </c>
      <c r="N37" s="9">
        <f t="shared" si="14"/>
        <v>0</v>
      </c>
      <c r="O37" s="9">
        <f t="shared" si="14"/>
        <v>0</v>
      </c>
      <c r="P37" s="9">
        <f t="shared" si="14"/>
        <v>0</v>
      </c>
      <c r="Q37" s="9">
        <f t="shared" si="14"/>
        <v>0</v>
      </c>
    </row>
    <row r="38" spans="3:17" s="1" customFormat="1" ht="14.55" collapsed="1" x14ac:dyDescent="0.35">
      <c r="G38" s="9"/>
      <c r="H38" s="9"/>
      <c r="I38" s="9"/>
      <c r="J38" s="9"/>
      <c r="K38" s="9"/>
      <c r="L38" s="9"/>
      <c r="M38" s="9"/>
      <c r="N38" s="9"/>
      <c r="O38" s="9"/>
      <c r="P38" s="9"/>
      <c r="Q38" s="9"/>
    </row>
    <row r="39" spans="3:17" ht="14.55" x14ac:dyDescent="0.35">
      <c r="C39" s="5" t="s">
        <v>265</v>
      </c>
      <c r="D39" s="5"/>
      <c r="E39" s="5"/>
      <c r="F39" s="5"/>
      <c r="G39" s="11"/>
      <c r="H39" s="11"/>
      <c r="I39" s="11"/>
      <c r="J39" s="11"/>
      <c r="K39" s="11"/>
      <c r="L39" s="11"/>
      <c r="M39" s="11"/>
      <c r="N39" s="11"/>
      <c r="O39" s="11"/>
      <c r="P39" s="11"/>
      <c r="Q39" s="11"/>
    </row>
    <row r="40" spans="3:17" s="1" customFormat="1" ht="14.55" hidden="1" outlineLevel="1" x14ac:dyDescent="0.35">
      <c r="C40" s="15" t="str">
        <f>IF(C13="","",C13)</f>
        <v>Southwark</v>
      </c>
      <c r="D40" s="16"/>
      <c r="E40" s="16"/>
      <c r="F40" s="16"/>
      <c r="G40" s="17"/>
      <c r="H40" s="17"/>
      <c r="I40" s="17"/>
      <c r="J40" s="17"/>
      <c r="K40" s="17"/>
      <c r="L40" s="17"/>
      <c r="M40" s="17"/>
      <c r="N40" s="17"/>
      <c r="O40" s="17"/>
      <c r="P40" s="17"/>
      <c r="Q40" s="17"/>
    </row>
    <row r="41" spans="3:17" s="1" customFormat="1" ht="14.55" hidden="1" outlineLevel="1" x14ac:dyDescent="0.35">
      <c r="C41" s="1" t="s">
        <v>6</v>
      </c>
      <c r="G41" s="63">
        <f>IFERROR(VLOOKUP(C40,PsyMaptic,3,FALSE),0)</f>
        <v>51.088802559296909</v>
      </c>
      <c r="H41" s="63">
        <f>G41</f>
        <v>51.088802559296909</v>
      </c>
      <c r="I41" s="21">
        <f t="shared" ref="I41:Q44" si="15">H41</f>
        <v>51.088802559296909</v>
      </c>
      <c r="J41" s="21">
        <f t="shared" si="15"/>
        <v>51.088802559296909</v>
      </c>
      <c r="K41" s="21">
        <f t="shared" si="15"/>
        <v>51.088802559296909</v>
      </c>
      <c r="L41" s="21">
        <f t="shared" si="15"/>
        <v>51.088802559296909</v>
      </c>
      <c r="M41" s="21">
        <f t="shared" si="15"/>
        <v>51.088802559296909</v>
      </c>
      <c r="N41" s="21">
        <f t="shared" si="15"/>
        <v>51.088802559296909</v>
      </c>
      <c r="O41" s="21">
        <f t="shared" si="15"/>
        <v>51.088802559296909</v>
      </c>
      <c r="P41" s="21">
        <f t="shared" si="15"/>
        <v>51.088802559296909</v>
      </c>
      <c r="Q41" s="21">
        <f t="shared" si="15"/>
        <v>51.088802559296909</v>
      </c>
    </row>
    <row r="42" spans="3:17" s="1" customFormat="1" ht="14.55" hidden="1" outlineLevel="1" x14ac:dyDescent="0.35">
      <c r="C42" s="1" t="s">
        <v>5</v>
      </c>
      <c r="G42" s="63">
        <f>IFERROR(VLOOKUP(C40,PsyMaptic,4,FALSE),0)</f>
        <v>29.149780932390975</v>
      </c>
      <c r="H42" s="63">
        <f t="shared" ref="H42:O44" si="16">G42</f>
        <v>29.149780932390975</v>
      </c>
      <c r="I42" s="21">
        <f t="shared" si="16"/>
        <v>29.149780932390975</v>
      </c>
      <c r="J42" s="21">
        <f t="shared" si="16"/>
        <v>29.149780932390975</v>
      </c>
      <c r="K42" s="21">
        <f t="shared" si="16"/>
        <v>29.149780932390975</v>
      </c>
      <c r="L42" s="21">
        <f t="shared" si="16"/>
        <v>29.149780932390975</v>
      </c>
      <c r="M42" s="21">
        <f t="shared" si="16"/>
        <v>29.149780932390975</v>
      </c>
      <c r="N42" s="21">
        <f t="shared" si="16"/>
        <v>29.149780932390975</v>
      </c>
      <c r="O42" s="21">
        <f t="shared" si="16"/>
        <v>29.149780932390975</v>
      </c>
      <c r="P42" s="21">
        <f t="shared" si="15"/>
        <v>29.149780932390975</v>
      </c>
      <c r="Q42" s="21">
        <f t="shared" si="15"/>
        <v>29.149780932390975</v>
      </c>
    </row>
    <row r="43" spans="3:17" s="1" customFormat="1" ht="14.55" hidden="1" outlineLevel="1" x14ac:dyDescent="0.35">
      <c r="C43" s="1" t="s">
        <v>35</v>
      </c>
      <c r="G43" s="63">
        <f>IFERROR(VLOOKUP(C40,PsyMaptic,5,FALSE),0)</f>
        <v>28.360107677895424</v>
      </c>
      <c r="H43" s="63">
        <f t="shared" si="16"/>
        <v>28.360107677895424</v>
      </c>
      <c r="I43" s="21">
        <f t="shared" si="16"/>
        <v>28.360107677895424</v>
      </c>
      <c r="J43" s="21">
        <f t="shared" si="16"/>
        <v>28.360107677895424</v>
      </c>
      <c r="K43" s="21">
        <f t="shared" si="16"/>
        <v>28.360107677895424</v>
      </c>
      <c r="L43" s="21">
        <f t="shared" si="16"/>
        <v>28.360107677895424</v>
      </c>
      <c r="M43" s="21">
        <f t="shared" si="16"/>
        <v>28.360107677895424</v>
      </c>
      <c r="N43" s="21">
        <f t="shared" si="16"/>
        <v>28.360107677895424</v>
      </c>
      <c r="O43" s="21">
        <f t="shared" si="16"/>
        <v>28.360107677895424</v>
      </c>
      <c r="P43" s="21">
        <f t="shared" si="15"/>
        <v>28.360107677895424</v>
      </c>
      <c r="Q43" s="21">
        <f t="shared" si="15"/>
        <v>28.360107677895424</v>
      </c>
    </row>
    <row r="44" spans="3:17" s="1" customFormat="1" ht="14.55" hidden="1" outlineLevel="1" x14ac:dyDescent="0.35">
      <c r="C44" s="1" t="s">
        <v>36</v>
      </c>
      <c r="G44" s="63">
        <f>IFERROR(VLOOKUP(C40,PsyMaptic,6,FALSE),0)</f>
        <v>0</v>
      </c>
      <c r="H44" s="63">
        <f t="shared" si="16"/>
        <v>0</v>
      </c>
      <c r="I44" s="21">
        <f t="shared" si="16"/>
        <v>0</v>
      </c>
      <c r="J44" s="21">
        <f t="shared" si="16"/>
        <v>0</v>
      </c>
      <c r="K44" s="21">
        <f t="shared" si="16"/>
        <v>0</v>
      </c>
      <c r="L44" s="21">
        <f t="shared" si="16"/>
        <v>0</v>
      </c>
      <c r="M44" s="21">
        <f t="shared" si="16"/>
        <v>0</v>
      </c>
      <c r="N44" s="21">
        <f t="shared" si="16"/>
        <v>0</v>
      </c>
      <c r="O44" s="21">
        <f t="shared" si="16"/>
        <v>0</v>
      </c>
      <c r="P44" s="21">
        <f t="shared" si="15"/>
        <v>0</v>
      </c>
      <c r="Q44" s="21">
        <f t="shared" si="15"/>
        <v>0</v>
      </c>
    </row>
    <row r="45" spans="3:17" s="1" customFormat="1" ht="14.55" hidden="1" outlineLevel="1" x14ac:dyDescent="0.35">
      <c r="C45" s="15" t="str">
        <f>IF(C18="","",C18)</f>
        <v/>
      </c>
      <c r="D45" s="16"/>
      <c r="E45" s="16"/>
      <c r="F45" s="16"/>
      <c r="G45" s="17"/>
      <c r="H45" s="17"/>
      <c r="I45" s="17"/>
      <c r="J45" s="17"/>
      <c r="K45" s="17"/>
      <c r="L45" s="17"/>
      <c r="M45" s="17"/>
      <c r="N45" s="17"/>
      <c r="O45" s="17"/>
      <c r="P45" s="17"/>
      <c r="Q45" s="17"/>
    </row>
    <row r="46" spans="3:17" s="1" customFormat="1" ht="14.55" hidden="1" outlineLevel="1" x14ac:dyDescent="0.35">
      <c r="C46" s="1" t="s">
        <v>6</v>
      </c>
      <c r="G46" s="63">
        <f>IFERROR(VLOOKUP(C45,PsyMaptic,3,FALSE),0)</f>
        <v>0</v>
      </c>
      <c r="H46" s="63">
        <f>G46</f>
        <v>0</v>
      </c>
      <c r="I46" s="21">
        <f t="shared" ref="I46:Q49" si="17">H46</f>
        <v>0</v>
      </c>
      <c r="J46" s="21">
        <f t="shared" si="17"/>
        <v>0</v>
      </c>
      <c r="K46" s="21">
        <f t="shared" si="17"/>
        <v>0</v>
      </c>
      <c r="L46" s="21">
        <f t="shared" si="17"/>
        <v>0</v>
      </c>
      <c r="M46" s="21">
        <f t="shared" si="17"/>
        <v>0</v>
      </c>
      <c r="N46" s="21">
        <f t="shared" si="17"/>
        <v>0</v>
      </c>
      <c r="O46" s="21">
        <f t="shared" si="17"/>
        <v>0</v>
      </c>
      <c r="P46" s="21">
        <f t="shared" si="17"/>
        <v>0</v>
      </c>
      <c r="Q46" s="21">
        <f t="shared" si="17"/>
        <v>0</v>
      </c>
    </row>
    <row r="47" spans="3:17" s="1" customFormat="1" ht="14.55" hidden="1" outlineLevel="1" x14ac:dyDescent="0.35">
      <c r="C47" s="1" t="s">
        <v>5</v>
      </c>
      <c r="G47" s="63">
        <f>IFERROR(VLOOKUP(C45,PsyMaptic,4,FALSE),0)</f>
        <v>0</v>
      </c>
      <c r="H47" s="63">
        <f t="shared" ref="H47:O49" si="18">G47</f>
        <v>0</v>
      </c>
      <c r="I47" s="21">
        <f t="shared" si="18"/>
        <v>0</v>
      </c>
      <c r="J47" s="21">
        <f t="shared" si="18"/>
        <v>0</v>
      </c>
      <c r="K47" s="21">
        <f t="shared" si="18"/>
        <v>0</v>
      </c>
      <c r="L47" s="21">
        <f t="shared" si="18"/>
        <v>0</v>
      </c>
      <c r="M47" s="21">
        <f t="shared" si="18"/>
        <v>0</v>
      </c>
      <c r="N47" s="21">
        <f t="shared" si="18"/>
        <v>0</v>
      </c>
      <c r="O47" s="21">
        <f t="shared" si="18"/>
        <v>0</v>
      </c>
      <c r="P47" s="21">
        <f t="shared" si="17"/>
        <v>0</v>
      </c>
      <c r="Q47" s="21">
        <f t="shared" si="17"/>
        <v>0</v>
      </c>
    </row>
    <row r="48" spans="3:17" s="1" customFormat="1" ht="14.55" hidden="1" outlineLevel="1" x14ac:dyDescent="0.35">
      <c r="C48" s="1" t="s">
        <v>35</v>
      </c>
      <c r="G48" s="63">
        <f>IFERROR(VLOOKUP(C45,PsyMaptic,5,FALSE),0)</f>
        <v>0</v>
      </c>
      <c r="H48" s="63">
        <f t="shared" si="18"/>
        <v>0</v>
      </c>
      <c r="I48" s="21">
        <f t="shared" si="18"/>
        <v>0</v>
      </c>
      <c r="J48" s="21">
        <f t="shared" si="18"/>
        <v>0</v>
      </c>
      <c r="K48" s="21">
        <f t="shared" si="18"/>
        <v>0</v>
      </c>
      <c r="L48" s="21">
        <f t="shared" si="18"/>
        <v>0</v>
      </c>
      <c r="M48" s="21">
        <f t="shared" si="18"/>
        <v>0</v>
      </c>
      <c r="N48" s="21">
        <f t="shared" si="18"/>
        <v>0</v>
      </c>
      <c r="O48" s="21">
        <f t="shared" si="18"/>
        <v>0</v>
      </c>
      <c r="P48" s="21">
        <f t="shared" si="17"/>
        <v>0</v>
      </c>
      <c r="Q48" s="21">
        <f t="shared" si="17"/>
        <v>0</v>
      </c>
    </row>
    <row r="49" spans="3:17" s="1" customFormat="1" ht="14.55" hidden="1" outlineLevel="1" x14ac:dyDescent="0.35">
      <c r="C49" s="1" t="s">
        <v>36</v>
      </c>
      <c r="G49" s="63">
        <f>IFERROR(VLOOKUP(C45,PsyMaptic,6,FALSE),0)</f>
        <v>0</v>
      </c>
      <c r="H49" s="63">
        <f t="shared" si="18"/>
        <v>0</v>
      </c>
      <c r="I49" s="21">
        <f t="shared" si="18"/>
        <v>0</v>
      </c>
      <c r="J49" s="21">
        <f t="shared" si="18"/>
        <v>0</v>
      </c>
      <c r="K49" s="21">
        <f t="shared" si="18"/>
        <v>0</v>
      </c>
      <c r="L49" s="21">
        <f t="shared" si="18"/>
        <v>0</v>
      </c>
      <c r="M49" s="21">
        <f t="shared" si="18"/>
        <v>0</v>
      </c>
      <c r="N49" s="21">
        <f t="shared" si="18"/>
        <v>0</v>
      </c>
      <c r="O49" s="21">
        <f t="shared" si="18"/>
        <v>0</v>
      </c>
      <c r="P49" s="21">
        <f t="shared" si="17"/>
        <v>0</v>
      </c>
      <c r="Q49" s="21">
        <f t="shared" si="17"/>
        <v>0</v>
      </c>
    </row>
    <row r="50" spans="3:17" s="1" customFormat="1" ht="14.55" hidden="1" outlineLevel="1" x14ac:dyDescent="0.35">
      <c r="C50" s="15" t="str">
        <f>IF(C23="","",C23)</f>
        <v/>
      </c>
      <c r="D50" s="16"/>
      <c r="E50" s="16"/>
      <c r="F50" s="16"/>
      <c r="G50" s="17"/>
      <c r="H50" s="17"/>
      <c r="I50" s="17"/>
      <c r="J50" s="17"/>
      <c r="K50" s="17"/>
      <c r="L50" s="17"/>
      <c r="M50" s="17"/>
      <c r="N50" s="17"/>
      <c r="O50" s="17"/>
      <c r="P50" s="17"/>
      <c r="Q50" s="17"/>
    </row>
    <row r="51" spans="3:17" s="1" customFormat="1" ht="14.55" hidden="1" outlineLevel="1" x14ac:dyDescent="0.35">
      <c r="C51" s="1" t="s">
        <v>6</v>
      </c>
      <c r="G51" s="63">
        <f>IFERROR(VLOOKUP(C50,PsyMaptic,3,FALSE),0)</f>
        <v>0</v>
      </c>
      <c r="H51" s="63">
        <f>G51</f>
        <v>0</v>
      </c>
      <c r="I51" s="21">
        <f t="shared" ref="I51:Q54" si="19">H51</f>
        <v>0</v>
      </c>
      <c r="J51" s="21">
        <f t="shared" si="19"/>
        <v>0</v>
      </c>
      <c r="K51" s="21">
        <f t="shared" si="19"/>
        <v>0</v>
      </c>
      <c r="L51" s="21">
        <f t="shared" si="19"/>
        <v>0</v>
      </c>
      <c r="M51" s="21">
        <f t="shared" si="19"/>
        <v>0</v>
      </c>
      <c r="N51" s="21">
        <f t="shared" si="19"/>
        <v>0</v>
      </c>
      <c r="O51" s="21">
        <f t="shared" si="19"/>
        <v>0</v>
      </c>
      <c r="P51" s="21">
        <f t="shared" si="19"/>
        <v>0</v>
      </c>
      <c r="Q51" s="21">
        <f t="shared" si="19"/>
        <v>0</v>
      </c>
    </row>
    <row r="52" spans="3:17" s="1" customFormat="1" ht="14.55" hidden="1" outlineLevel="1" x14ac:dyDescent="0.35">
      <c r="C52" s="1" t="s">
        <v>5</v>
      </c>
      <c r="G52" s="63">
        <f>IFERROR(VLOOKUP(C50,PsyMaptic,4,FALSE),0)</f>
        <v>0</v>
      </c>
      <c r="H52" s="63">
        <f t="shared" ref="H52:O54" si="20">G52</f>
        <v>0</v>
      </c>
      <c r="I52" s="21">
        <f t="shared" si="20"/>
        <v>0</v>
      </c>
      <c r="J52" s="21">
        <f t="shared" si="20"/>
        <v>0</v>
      </c>
      <c r="K52" s="21">
        <f t="shared" si="20"/>
        <v>0</v>
      </c>
      <c r="L52" s="21">
        <f t="shared" si="20"/>
        <v>0</v>
      </c>
      <c r="M52" s="21">
        <f t="shared" si="20"/>
        <v>0</v>
      </c>
      <c r="N52" s="21">
        <f t="shared" si="20"/>
        <v>0</v>
      </c>
      <c r="O52" s="21">
        <f t="shared" si="20"/>
        <v>0</v>
      </c>
      <c r="P52" s="21">
        <f t="shared" si="19"/>
        <v>0</v>
      </c>
      <c r="Q52" s="21">
        <f t="shared" si="19"/>
        <v>0</v>
      </c>
    </row>
    <row r="53" spans="3:17" s="1" customFormat="1" ht="14.55" hidden="1" outlineLevel="1" x14ac:dyDescent="0.35">
      <c r="C53" s="1" t="s">
        <v>35</v>
      </c>
      <c r="G53" s="63">
        <f>IFERROR(VLOOKUP(C50,PsyMaptic,5,FALSE),0)</f>
        <v>0</v>
      </c>
      <c r="H53" s="63">
        <f t="shared" si="20"/>
        <v>0</v>
      </c>
      <c r="I53" s="21">
        <f t="shared" si="20"/>
        <v>0</v>
      </c>
      <c r="J53" s="21">
        <f t="shared" si="20"/>
        <v>0</v>
      </c>
      <c r="K53" s="21">
        <f t="shared" si="20"/>
        <v>0</v>
      </c>
      <c r="L53" s="21">
        <f t="shared" si="20"/>
        <v>0</v>
      </c>
      <c r="M53" s="21">
        <f t="shared" si="20"/>
        <v>0</v>
      </c>
      <c r="N53" s="21">
        <f t="shared" si="20"/>
        <v>0</v>
      </c>
      <c r="O53" s="21">
        <f t="shared" si="20"/>
        <v>0</v>
      </c>
      <c r="P53" s="21">
        <f t="shared" si="19"/>
        <v>0</v>
      </c>
      <c r="Q53" s="21">
        <f t="shared" si="19"/>
        <v>0</v>
      </c>
    </row>
    <row r="54" spans="3:17" s="1" customFormat="1" ht="14.55" hidden="1" outlineLevel="1" x14ac:dyDescent="0.35">
      <c r="C54" s="1" t="s">
        <v>36</v>
      </c>
      <c r="G54" s="63">
        <f>IFERROR(VLOOKUP(C50,PsyMaptic,6,FALSE),0)</f>
        <v>0</v>
      </c>
      <c r="H54" s="63">
        <f t="shared" si="20"/>
        <v>0</v>
      </c>
      <c r="I54" s="21">
        <f t="shared" si="20"/>
        <v>0</v>
      </c>
      <c r="J54" s="21">
        <f t="shared" si="20"/>
        <v>0</v>
      </c>
      <c r="K54" s="21">
        <f t="shared" si="20"/>
        <v>0</v>
      </c>
      <c r="L54" s="21">
        <f t="shared" si="20"/>
        <v>0</v>
      </c>
      <c r="M54" s="21">
        <f t="shared" si="20"/>
        <v>0</v>
      </c>
      <c r="N54" s="21">
        <f t="shared" si="20"/>
        <v>0</v>
      </c>
      <c r="O54" s="21">
        <f t="shared" si="20"/>
        <v>0</v>
      </c>
      <c r="P54" s="21">
        <f t="shared" si="19"/>
        <v>0</v>
      </c>
      <c r="Q54" s="21">
        <f t="shared" si="19"/>
        <v>0</v>
      </c>
    </row>
    <row r="55" spans="3:17" s="1" customFormat="1" ht="14.55" hidden="1" outlineLevel="1" x14ac:dyDescent="0.35">
      <c r="C55" s="15" t="str">
        <f>IF(C28="","",C28)</f>
        <v/>
      </c>
      <c r="D55" s="16"/>
      <c r="E55" s="16"/>
      <c r="F55" s="16"/>
      <c r="G55" s="17"/>
      <c r="H55" s="17"/>
      <c r="I55" s="17"/>
      <c r="J55" s="17"/>
      <c r="K55" s="17"/>
      <c r="L55" s="17"/>
      <c r="M55" s="17"/>
      <c r="N55" s="17"/>
      <c r="O55" s="17"/>
      <c r="P55" s="17"/>
      <c r="Q55" s="17"/>
    </row>
    <row r="56" spans="3:17" s="1" customFormat="1" ht="14.55" hidden="1" outlineLevel="1" x14ac:dyDescent="0.35">
      <c r="C56" s="1" t="s">
        <v>6</v>
      </c>
      <c r="G56" s="63">
        <f>IFERROR(VLOOKUP(C55,PsyMaptic,3,FALSE),0)</f>
        <v>0</v>
      </c>
      <c r="H56" s="63">
        <f>G56</f>
        <v>0</v>
      </c>
      <c r="I56" s="21">
        <f t="shared" ref="I56:Q59" si="21">H56</f>
        <v>0</v>
      </c>
      <c r="J56" s="21">
        <f t="shared" si="21"/>
        <v>0</v>
      </c>
      <c r="K56" s="21">
        <f t="shared" si="21"/>
        <v>0</v>
      </c>
      <c r="L56" s="21">
        <f t="shared" si="21"/>
        <v>0</v>
      </c>
      <c r="M56" s="21">
        <f t="shared" si="21"/>
        <v>0</v>
      </c>
      <c r="N56" s="21">
        <f t="shared" si="21"/>
        <v>0</v>
      </c>
      <c r="O56" s="21">
        <f t="shared" si="21"/>
        <v>0</v>
      </c>
      <c r="P56" s="21">
        <f t="shared" si="21"/>
        <v>0</v>
      </c>
      <c r="Q56" s="21">
        <f t="shared" si="21"/>
        <v>0</v>
      </c>
    </row>
    <row r="57" spans="3:17" s="1" customFormat="1" ht="14.55" hidden="1" outlineLevel="1" x14ac:dyDescent="0.35">
      <c r="C57" s="1" t="s">
        <v>5</v>
      </c>
      <c r="G57" s="63">
        <f>IFERROR(VLOOKUP(C55,PsyMaptic,4,FALSE),0)</f>
        <v>0</v>
      </c>
      <c r="H57" s="63">
        <f t="shared" ref="H57:O59" si="22">G57</f>
        <v>0</v>
      </c>
      <c r="I57" s="21">
        <f t="shared" si="22"/>
        <v>0</v>
      </c>
      <c r="J57" s="21">
        <f t="shared" si="22"/>
        <v>0</v>
      </c>
      <c r="K57" s="21">
        <f t="shared" si="22"/>
        <v>0</v>
      </c>
      <c r="L57" s="21">
        <f t="shared" si="22"/>
        <v>0</v>
      </c>
      <c r="M57" s="21">
        <f t="shared" si="22"/>
        <v>0</v>
      </c>
      <c r="N57" s="21">
        <f t="shared" si="22"/>
        <v>0</v>
      </c>
      <c r="O57" s="21">
        <f t="shared" si="22"/>
        <v>0</v>
      </c>
      <c r="P57" s="21">
        <f t="shared" si="21"/>
        <v>0</v>
      </c>
      <c r="Q57" s="21">
        <f t="shared" si="21"/>
        <v>0</v>
      </c>
    </row>
    <row r="58" spans="3:17" s="1" customFormat="1" ht="14.55" hidden="1" outlineLevel="1" x14ac:dyDescent="0.35">
      <c r="C58" s="1" t="s">
        <v>35</v>
      </c>
      <c r="G58" s="63">
        <f>IFERROR(VLOOKUP(C55,PsyMaptic,5,FALSE),0)</f>
        <v>0</v>
      </c>
      <c r="H58" s="63">
        <f t="shared" si="22"/>
        <v>0</v>
      </c>
      <c r="I58" s="21">
        <f t="shared" si="22"/>
        <v>0</v>
      </c>
      <c r="J58" s="21">
        <f t="shared" si="22"/>
        <v>0</v>
      </c>
      <c r="K58" s="21">
        <f t="shared" si="22"/>
        <v>0</v>
      </c>
      <c r="L58" s="21">
        <f t="shared" si="22"/>
        <v>0</v>
      </c>
      <c r="M58" s="21">
        <f t="shared" si="22"/>
        <v>0</v>
      </c>
      <c r="N58" s="21">
        <f t="shared" si="22"/>
        <v>0</v>
      </c>
      <c r="O58" s="21">
        <f t="shared" si="22"/>
        <v>0</v>
      </c>
      <c r="P58" s="21">
        <f t="shared" si="21"/>
        <v>0</v>
      </c>
      <c r="Q58" s="21">
        <f t="shared" si="21"/>
        <v>0</v>
      </c>
    </row>
    <row r="59" spans="3:17" s="1" customFormat="1" ht="14.55" hidden="1" outlineLevel="1" x14ac:dyDescent="0.35">
      <c r="C59" s="1" t="s">
        <v>36</v>
      </c>
      <c r="G59" s="63">
        <f>IFERROR(VLOOKUP(C55,PsyMaptic,6,FALSE),0)</f>
        <v>0</v>
      </c>
      <c r="H59" s="63">
        <f t="shared" si="22"/>
        <v>0</v>
      </c>
      <c r="I59" s="21">
        <f t="shared" si="22"/>
        <v>0</v>
      </c>
      <c r="J59" s="21">
        <f t="shared" si="22"/>
        <v>0</v>
      </c>
      <c r="K59" s="21">
        <f t="shared" si="22"/>
        <v>0</v>
      </c>
      <c r="L59" s="21">
        <f t="shared" si="22"/>
        <v>0</v>
      </c>
      <c r="M59" s="21">
        <f t="shared" si="22"/>
        <v>0</v>
      </c>
      <c r="N59" s="21">
        <f t="shared" si="22"/>
        <v>0</v>
      </c>
      <c r="O59" s="21">
        <f t="shared" si="22"/>
        <v>0</v>
      </c>
      <c r="P59" s="21">
        <f t="shared" si="21"/>
        <v>0</v>
      </c>
      <c r="Q59" s="21">
        <f t="shared" si="21"/>
        <v>0</v>
      </c>
    </row>
    <row r="60" spans="3:17" s="1" customFormat="1" ht="14.55" hidden="1" outlineLevel="1" x14ac:dyDescent="0.35">
      <c r="C60" s="15" t="str">
        <f>IF(C33="","",C33)</f>
        <v/>
      </c>
      <c r="D60" s="16"/>
      <c r="E60" s="16"/>
      <c r="F60" s="16"/>
      <c r="G60" s="17"/>
      <c r="H60" s="17"/>
      <c r="I60" s="17"/>
      <c r="J60" s="17"/>
      <c r="K60" s="17"/>
      <c r="L60" s="17"/>
      <c r="M60" s="17"/>
      <c r="N60" s="17"/>
      <c r="O60" s="17"/>
      <c r="P60" s="17"/>
      <c r="Q60" s="17"/>
    </row>
    <row r="61" spans="3:17" s="1" customFormat="1" ht="14.55" hidden="1" outlineLevel="1" x14ac:dyDescent="0.35">
      <c r="C61" s="1" t="s">
        <v>6</v>
      </c>
      <c r="G61" s="63">
        <f>IFERROR(VLOOKUP(C60,PsyMaptic,3,FALSE),0)</f>
        <v>0</v>
      </c>
      <c r="H61" s="63">
        <f>G61</f>
        <v>0</v>
      </c>
      <c r="I61" s="21">
        <f t="shared" ref="I61:Q64" si="23">H61</f>
        <v>0</v>
      </c>
      <c r="J61" s="21">
        <f t="shared" si="23"/>
        <v>0</v>
      </c>
      <c r="K61" s="21">
        <f t="shared" si="23"/>
        <v>0</v>
      </c>
      <c r="L61" s="21">
        <f t="shared" si="23"/>
        <v>0</v>
      </c>
      <c r="M61" s="21">
        <f t="shared" si="23"/>
        <v>0</v>
      </c>
      <c r="N61" s="21">
        <f t="shared" si="23"/>
        <v>0</v>
      </c>
      <c r="O61" s="21">
        <f t="shared" si="23"/>
        <v>0</v>
      </c>
      <c r="P61" s="21">
        <f t="shared" si="23"/>
        <v>0</v>
      </c>
      <c r="Q61" s="21">
        <f t="shared" si="23"/>
        <v>0</v>
      </c>
    </row>
    <row r="62" spans="3:17" s="1" customFormat="1" ht="14.55" hidden="1" outlineLevel="1" x14ac:dyDescent="0.35">
      <c r="C62" s="1" t="s">
        <v>5</v>
      </c>
      <c r="G62" s="63">
        <f>IFERROR(VLOOKUP(C60,PsyMaptic,4,FALSE),0)</f>
        <v>0</v>
      </c>
      <c r="H62" s="63">
        <f t="shared" ref="H62:O64" si="24">G62</f>
        <v>0</v>
      </c>
      <c r="I62" s="21">
        <f t="shared" si="24"/>
        <v>0</v>
      </c>
      <c r="J62" s="21">
        <f t="shared" si="24"/>
        <v>0</v>
      </c>
      <c r="K62" s="21">
        <f t="shared" si="24"/>
        <v>0</v>
      </c>
      <c r="L62" s="21">
        <f t="shared" si="24"/>
        <v>0</v>
      </c>
      <c r="M62" s="21">
        <f t="shared" si="24"/>
        <v>0</v>
      </c>
      <c r="N62" s="21">
        <f t="shared" si="24"/>
        <v>0</v>
      </c>
      <c r="O62" s="21">
        <f t="shared" si="24"/>
        <v>0</v>
      </c>
      <c r="P62" s="21">
        <f t="shared" si="23"/>
        <v>0</v>
      </c>
      <c r="Q62" s="21">
        <f t="shared" si="23"/>
        <v>0</v>
      </c>
    </row>
    <row r="63" spans="3:17" s="1" customFormat="1" ht="14.55" hidden="1" outlineLevel="1" x14ac:dyDescent="0.35">
      <c r="C63" s="1" t="s">
        <v>35</v>
      </c>
      <c r="G63" s="63">
        <f>IFERROR(VLOOKUP(C60,PsyMaptic,5,FALSE),0)</f>
        <v>0</v>
      </c>
      <c r="H63" s="63">
        <f t="shared" si="24"/>
        <v>0</v>
      </c>
      <c r="I63" s="21">
        <f t="shared" si="24"/>
        <v>0</v>
      </c>
      <c r="J63" s="21">
        <f t="shared" si="24"/>
        <v>0</v>
      </c>
      <c r="K63" s="21">
        <f t="shared" si="24"/>
        <v>0</v>
      </c>
      <c r="L63" s="21">
        <f t="shared" si="24"/>
        <v>0</v>
      </c>
      <c r="M63" s="21">
        <f t="shared" si="24"/>
        <v>0</v>
      </c>
      <c r="N63" s="21">
        <f t="shared" si="24"/>
        <v>0</v>
      </c>
      <c r="O63" s="21">
        <f t="shared" si="24"/>
        <v>0</v>
      </c>
      <c r="P63" s="21">
        <f t="shared" si="23"/>
        <v>0</v>
      </c>
      <c r="Q63" s="21">
        <f t="shared" si="23"/>
        <v>0</v>
      </c>
    </row>
    <row r="64" spans="3:17" s="1" customFormat="1" ht="14.55" hidden="1" outlineLevel="1" x14ac:dyDescent="0.35">
      <c r="C64" s="1" t="s">
        <v>36</v>
      </c>
      <c r="G64" s="63">
        <f>IFERROR(VLOOKUP(C60,PsyMaptic,6,FALSE),0)</f>
        <v>0</v>
      </c>
      <c r="H64" s="63">
        <f t="shared" si="24"/>
        <v>0</v>
      </c>
      <c r="I64" s="21">
        <f t="shared" si="24"/>
        <v>0</v>
      </c>
      <c r="J64" s="21">
        <f t="shared" si="24"/>
        <v>0</v>
      </c>
      <c r="K64" s="21">
        <f t="shared" si="24"/>
        <v>0</v>
      </c>
      <c r="L64" s="21">
        <f t="shared" si="24"/>
        <v>0</v>
      </c>
      <c r="M64" s="21">
        <f t="shared" si="24"/>
        <v>0</v>
      </c>
      <c r="N64" s="21">
        <f t="shared" si="24"/>
        <v>0</v>
      </c>
      <c r="O64" s="21">
        <f t="shared" si="24"/>
        <v>0</v>
      </c>
      <c r="P64" s="21">
        <f t="shared" si="23"/>
        <v>0</v>
      </c>
      <c r="Q64" s="21">
        <f t="shared" si="23"/>
        <v>0</v>
      </c>
    </row>
    <row r="65" spans="3:17" s="1" customFormat="1" ht="14.55" collapsed="1" x14ac:dyDescent="0.35">
      <c r="G65" s="9"/>
      <c r="H65" s="9"/>
      <c r="I65" s="9"/>
      <c r="J65" s="9"/>
      <c r="K65" s="9"/>
      <c r="L65" s="9"/>
      <c r="M65" s="9"/>
      <c r="N65" s="9"/>
      <c r="O65" s="9"/>
      <c r="P65" s="9"/>
      <c r="Q65" s="9"/>
    </row>
    <row r="66" spans="3:17" ht="14.55" x14ac:dyDescent="0.35">
      <c r="C66" s="5" t="s">
        <v>266</v>
      </c>
      <c r="D66" s="5"/>
      <c r="E66" s="5" t="s">
        <v>23</v>
      </c>
      <c r="F66" s="5"/>
      <c r="G66" s="11">
        <f>G67+G72+G77+G82+G87</f>
        <v>65.792591394718755</v>
      </c>
      <c r="H66" s="11">
        <f t="shared" ref="H66:Q66" si="25">H67+H72+H77+H82+H87</f>
        <v>66.333979707756043</v>
      </c>
      <c r="I66" s="11">
        <f t="shared" si="25"/>
        <v>66.814410396008938</v>
      </c>
      <c r="J66" s="11">
        <f t="shared" si="25"/>
        <v>67.568899618096609</v>
      </c>
      <c r="K66" s="11">
        <f t="shared" si="25"/>
        <v>68.492250037319025</v>
      </c>
      <c r="L66" s="11">
        <f t="shared" si="25"/>
        <v>69.344950376436472</v>
      </c>
      <c r="M66" s="11">
        <f t="shared" si="25"/>
        <v>69.812155940843908</v>
      </c>
      <c r="N66" s="11">
        <f t="shared" si="25"/>
        <v>70.320577369642706</v>
      </c>
      <c r="O66" s="11">
        <f t="shared" si="25"/>
        <v>70.825486657625277</v>
      </c>
      <c r="P66" s="11">
        <f t="shared" si="25"/>
        <v>71.233954619319547</v>
      </c>
      <c r="Q66" s="11">
        <f t="shared" si="25"/>
        <v>71.668387876225793</v>
      </c>
    </row>
    <row r="67" spans="3:17" s="1" customFormat="1" ht="14.55" hidden="1" outlineLevel="1" x14ac:dyDescent="0.35">
      <c r="C67" s="15" t="str">
        <f>IF(C13="","",C13)</f>
        <v>Southwark</v>
      </c>
      <c r="D67" s="16"/>
      <c r="E67" s="16"/>
      <c r="F67" s="16"/>
      <c r="G67" s="17">
        <f>SUM(G68:G71)</f>
        <v>65.792591394718755</v>
      </c>
      <c r="H67" s="17">
        <f t="shared" ref="H67:Q67" si="26">SUM(H68:H71)</f>
        <v>66.333979707756043</v>
      </c>
      <c r="I67" s="17">
        <f t="shared" si="26"/>
        <v>66.814410396008938</v>
      </c>
      <c r="J67" s="17">
        <f t="shared" si="26"/>
        <v>67.568899618096609</v>
      </c>
      <c r="K67" s="17">
        <f t="shared" si="26"/>
        <v>68.492250037319025</v>
      </c>
      <c r="L67" s="17">
        <f t="shared" si="26"/>
        <v>69.344950376436472</v>
      </c>
      <c r="M67" s="17">
        <f t="shared" si="26"/>
        <v>69.812155940843908</v>
      </c>
      <c r="N67" s="17">
        <f t="shared" si="26"/>
        <v>70.320577369642706</v>
      </c>
      <c r="O67" s="17">
        <f t="shared" si="26"/>
        <v>70.825486657625277</v>
      </c>
      <c r="P67" s="17">
        <f t="shared" si="26"/>
        <v>71.233954619319547</v>
      </c>
      <c r="Q67" s="17">
        <f t="shared" si="26"/>
        <v>71.668387876225793</v>
      </c>
    </row>
    <row r="68" spans="3:17" s="1" customFormat="1" ht="14.55" hidden="1" outlineLevel="1" x14ac:dyDescent="0.35">
      <c r="C68" s="1" t="s">
        <v>6</v>
      </c>
      <c r="G68" s="9">
        <f>G14*G41/100000</f>
        <v>31.730614453222596</v>
      </c>
      <c r="H68" s="9">
        <f t="shared" ref="H68:Q68" si="27">H14*H41/100000</f>
        <v>31.922440378575565</v>
      </c>
      <c r="I68" s="9">
        <f t="shared" si="27"/>
        <v>32.06718405919019</v>
      </c>
      <c r="J68" s="9">
        <f t="shared" si="27"/>
        <v>32.386277520711133</v>
      </c>
      <c r="K68" s="9">
        <f t="shared" si="27"/>
        <v>32.786135632595112</v>
      </c>
      <c r="L68" s="9">
        <f t="shared" si="27"/>
        <v>33.147219309438384</v>
      </c>
      <c r="M68" s="9">
        <f t="shared" si="27"/>
        <v>33.285679038374795</v>
      </c>
      <c r="N68" s="9">
        <f t="shared" si="27"/>
        <v>33.46310089411265</v>
      </c>
      <c r="O68" s="9">
        <f t="shared" si="27"/>
        <v>33.683202197704887</v>
      </c>
      <c r="P68" s="9">
        <f t="shared" si="27"/>
        <v>33.801443654175664</v>
      </c>
      <c r="Q68" s="9">
        <f t="shared" si="27"/>
        <v>33.919858524103418</v>
      </c>
    </row>
    <row r="69" spans="3:17" s="1" customFormat="1" ht="14.55" hidden="1" outlineLevel="1" x14ac:dyDescent="0.35">
      <c r="C69" s="1" t="s">
        <v>5</v>
      </c>
      <c r="G69" s="9">
        <f t="shared" ref="G69:Q71" si="28">G15*G42/100000</f>
        <v>18.337527733201341</v>
      </c>
      <c r="H69" s="9">
        <f t="shared" si="28"/>
        <v>18.338829405114112</v>
      </c>
      <c r="I69" s="9">
        <f t="shared" si="28"/>
        <v>18.327603788738006</v>
      </c>
      <c r="J69" s="9">
        <f t="shared" si="28"/>
        <v>18.402078550984182</v>
      </c>
      <c r="K69" s="9">
        <f t="shared" si="28"/>
        <v>18.53489433868268</v>
      </c>
      <c r="L69" s="9">
        <f t="shared" si="28"/>
        <v>18.64959671173661</v>
      </c>
      <c r="M69" s="9">
        <f t="shared" si="28"/>
        <v>18.656602708211839</v>
      </c>
      <c r="N69" s="9">
        <f t="shared" si="28"/>
        <v>18.684230852713892</v>
      </c>
      <c r="O69" s="9">
        <f t="shared" si="28"/>
        <v>18.696210915792168</v>
      </c>
      <c r="P69" s="9">
        <f t="shared" si="28"/>
        <v>18.704006580740746</v>
      </c>
      <c r="Q69" s="9">
        <f t="shared" si="28"/>
        <v>18.741001650149702</v>
      </c>
    </row>
    <row r="70" spans="3:17" s="1" customFormat="1" ht="14.55" hidden="1" outlineLevel="1" x14ac:dyDescent="0.35">
      <c r="C70" s="1" t="s">
        <v>35</v>
      </c>
      <c r="G70" s="9">
        <f t="shared" si="28"/>
        <v>15.724449208294821</v>
      </c>
      <c r="H70" s="9">
        <f t="shared" si="28"/>
        <v>16.07270992406637</v>
      </c>
      <c r="I70" s="9">
        <f t="shared" si="28"/>
        <v>16.419622548080742</v>
      </c>
      <c r="J70" s="9">
        <f t="shared" si="28"/>
        <v>16.780543546401287</v>
      </c>
      <c r="K70" s="9">
        <f t="shared" si="28"/>
        <v>17.171220066041222</v>
      </c>
      <c r="L70" s="9">
        <f t="shared" si="28"/>
        <v>17.548134355261485</v>
      </c>
      <c r="M70" s="9">
        <f t="shared" si="28"/>
        <v>17.869874194257275</v>
      </c>
      <c r="N70" s="9">
        <f t="shared" si="28"/>
        <v>18.173245622816168</v>
      </c>
      <c r="O70" s="9">
        <f t="shared" si="28"/>
        <v>18.446073544128222</v>
      </c>
      <c r="P70" s="9">
        <f t="shared" si="28"/>
        <v>18.728504384403131</v>
      </c>
      <c r="Q70" s="9">
        <f t="shared" si="28"/>
        <v>19.00752770197268</v>
      </c>
    </row>
    <row r="71" spans="3:17" s="1" customFormat="1" ht="14.55" hidden="1" outlineLevel="1" x14ac:dyDescent="0.35">
      <c r="C71" s="1" t="s">
        <v>36</v>
      </c>
      <c r="G71" s="9">
        <f t="shared" si="28"/>
        <v>0</v>
      </c>
      <c r="H71" s="9">
        <f t="shared" si="28"/>
        <v>0</v>
      </c>
      <c r="I71" s="9">
        <f t="shared" si="28"/>
        <v>0</v>
      </c>
      <c r="J71" s="9">
        <f t="shared" si="28"/>
        <v>0</v>
      </c>
      <c r="K71" s="9">
        <f t="shared" si="28"/>
        <v>0</v>
      </c>
      <c r="L71" s="9">
        <f t="shared" si="28"/>
        <v>0</v>
      </c>
      <c r="M71" s="9">
        <f t="shared" si="28"/>
        <v>0</v>
      </c>
      <c r="N71" s="9">
        <f t="shared" si="28"/>
        <v>0</v>
      </c>
      <c r="O71" s="9">
        <f t="shared" si="28"/>
        <v>0</v>
      </c>
      <c r="P71" s="9">
        <f t="shared" si="28"/>
        <v>0</v>
      </c>
      <c r="Q71" s="9">
        <f t="shared" si="28"/>
        <v>0</v>
      </c>
    </row>
    <row r="72" spans="3:17" s="1" customFormat="1" ht="14.55" hidden="1" outlineLevel="1" x14ac:dyDescent="0.35">
      <c r="C72" s="15" t="str">
        <f>IF(C18="","",C18)</f>
        <v/>
      </c>
      <c r="D72" s="16"/>
      <c r="E72" s="16"/>
      <c r="F72" s="16"/>
      <c r="G72" s="17">
        <f>SUM(G73:G76)</f>
        <v>0</v>
      </c>
      <c r="H72" s="17">
        <f t="shared" ref="H72:Q72" si="29">SUM(H73:H76)</f>
        <v>0</v>
      </c>
      <c r="I72" s="17">
        <f t="shared" si="29"/>
        <v>0</v>
      </c>
      <c r="J72" s="17">
        <f t="shared" si="29"/>
        <v>0</v>
      </c>
      <c r="K72" s="17">
        <f t="shared" si="29"/>
        <v>0</v>
      </c>
      <c r="L72" s="17">
        <f t="shared" si="29"/>
        <v>0</v>
      </c>
      <c r="M72" s="17">
        <f t="shared" si="29"/>
        <v>0</v>
      </c>
      <c r="N72" s="17">
        <f t="shared" si="29"/>
        <v>0</v>
      </c>
      <c r="O72" s="17">
        <f t="shared" si="29"/>
        <v>0</v>
      </c>
      <c r="P72" s="17">
        <f t="shared" si="29"/>
        <v>0</v>
      </c>
      <c r="Q72" s="17">
        <f t="shared" si="29"/>
        <v>0</v>
      </c>
    </row>
    <row r="73" spans="3:17" s="1" customFormat="1" ht="14.55" hidden="1" outlineLevel="1" x14ac:dyDescent="0.35">
      <c r="C73" s="1" t="s">
        <v>6</v>
      </c>
      <c r="G73" s="9">
        <f>G19*G46/100000</f>
        <v>0</v>
      </c>
      <c r="H73" s="9">
        <f t="shared" ref="H73:Q73" si="30">H19*H46/100000</f>
        <v>0</v>
      </c>
      <c r="I73" s="9">
        <f t="shared" si="30"/>
        <v>0</v>
      </c>
      <c r="J73" s="9">
        <f t="shared" si="30"/>
        <v>0</v>
      </c>
      <c r="K73" s="9">
        <f t="shared" si="30"/>
        <v>0</v>
      </c>
      <c r="L73" s="9">
        <f t="shared" si="30"/>
        <v>0</v>
      </c>
      <c r="M73" s="9">
        <f t="shared" si="30"/>
        <v>0</v>
      </c>
      <c r="N73" s="9">
        <f t="shared" si="30"/>
        <v>0</v>
      </c>
      <c r="O73" s="9">
        <f t="shared" si="30"/>
        <v>0</v>
      </c>
      <c r="P73" s="9">
        <f t="shared" si="30"/>
        <v>0</v>
      </c>
      <c r="Q73" s="9">
        <f t="shared" si="30"/>
        <v>0</v>
      </c>
    </row>
    <row r="74" spans="3:17" s="1" customFormat="1" ht="14.55" hidden="1" outlineLevel="1" x14ac:dyDescent="0.35">
      <c r="C74" s="1" t="s">
        <v>5</v>
      </c>
      <c r="G74" s="9">
        <f t="shared" ref="G74:Q76" si="31">G20*G47/100000</f>
        <v>0</v>
      </c>
      <c r="H74" s="9">
        <f t="shared" si="31"/>
        <v>0</v>
      </c>
      <c r="I74" s="9">
        <f t="shared" si="31"/>
        <v>0</v>
      </c>
      <c r="J74" s="9">
        <f t="shared" si="31"/>
        <v>0</v>
      </c>
      <c r="K74" s="9">
        <f t="shared" si="31"/>
        <v>0</v>
      </c>
      <c r="L74" s="9">
        <f t="shared" si="31"/>
        <v>0</v>
      </c>
      <c r="M74" s="9">
        <f t="shared" si="31"/>
        <v>0</v>
      </c>
      <c r="N74" s="9">
        <f t="shared" si="31"/>
        <v>0</v>
      </c>
      <c r="O74" s="9">
        <f t="shared" si="31"/>
        <v>0</v>
      </c>
      <c r="P74" s="9">
        <f t="shared" si="31"/>
        <v>0</v>
      </c>
      <c r="Q74" s="9">
        <f t="shared" si="31"/>
        <v>0</v>
      </c>
    </row>
    <row r="75" spans="3:17" s="1" customFormat="1" ht="14.55" hidden="1" outlineLevel="1" x14ac:dyDescent="0.35">
      <c r="C75" s="1" t="s">
        <v>35</v>
      </c>
      <c r="G75" s="9">
        <f t="shared" si="31"/>
        <v>0</v>
      </c>
      <c r="H75" s="9">
        <f t="shared" si="31"/>
        <v>0</v>
      </c>
      <c r="I75" s="9">
        <f t="shared" si="31"/>
        <v>0</v>
      </c>
      <c r="J75" s="9">
        <f t="shared" si="31"/>
        <v>0</v>
      </c>
      <c r="K75" s="9">
        <f t="shared" si="31"/>
        <v>0</v>
      </c>
      <c r="L75" s="9">
        <f t="shared" si="31"/>
        <v>0</v>
      </c>
      <c r="M75" s="9">
        <f t="shared" si="31"/>
        <v>0</v>
      </c>
      <c r="N75" s="9">
        <f t="shared" si="31"/>
        <v>0</v>
      </c>
      <c r="O75" s="9">
        <f t="shared" si="31"/>
        <v>0</v>
      </c>
      <c r="P75" s="9">
        <f t="shared" si="31"/>
        <v>0</v>
      </c>
      <c r="Q75" s="9">
        <f t="shared" si="31"/>
        <v>0</v>
      </c>
    </row>
    <row r="76" spans="3:17" s="1" customFormat="1" ht="14.55" hidden="1" outlineLevel="1" x14ac:dyDescent="0.35">
      <c r="C76" s="1" t="s">
        <v>36</v>
      </c>
      <c r="G76" s="9">
        <f t="shared" si="31"/>
        <v>0</v>
      </c>
      <c r="H76" s="9">
        <f t="shared" si="31"/>
        <v>0</v>
      </c>
      <c r="I76" s="9">
        <f t="shared" si="31"/>
        <v>0</v>
      </c>
      <c r="J76" s="9">
        <f t="shared" si="31"/>
        <v>0</v>
      </c>
      <c r="K76" s="9">
        <f t="shared" si="31"/>
        <v>0</v>
      </c>
      <c r="L76" s="9">
        <f t="shared" si="31"/>
        <v>0</v>
      </c>
      <c r="M76" s="9">
        <f t="shared" si="31"/>
        <v>0</v>
      </c>
      <c r="N76" s="9">
        <f t="shared" si="31"/>
        <v>0</v>
      </c>
      <c r="O76" s="9">
        <f t="shared" si="31"/>
        <v>0</v>
      </c>
      <c r="P76" s="9">
        <f t="shared" si="31"/>
        <v>0</v>
      </c>
      <c r="Q76" s="9">
        <f t="shared" si="31"/>
        <v>0</v>
      </c>
    </row>
    <row r="77" spans="3:17" s="1" customFormat="1" ht="14.55" hidden="1" outlineLevel="1" x14ac:dyDescent="0.35">
      <c r="C77" s="15" t="str">
        <f>IF(C23="","",C23)</f>
        <v/>
      </c>
      <c r="D77" s="16"/>
      <c r="E77" s="16"/>
      <c r="F77" s="16"/>
      <c r="G77" s="17">
        <f>SUM(G78:G81)</f>
        <v>0</v>
      </c>
      <c r="H77" s="17">
        <f t="shared" ref="H77:Q77" si="32">SUM(H78:H81)</f>
        <v>0</v>
      </c>
      <c r="I77" s="17">
        <f t="shared" si="32"/>
        <v>0</v>
      </c>
      <c r="J77" s="17">
        <f t="shared" si="32"/>
        <v>0</v>
      </c>
      <c r="K77" s="17">
        <f t="shared" si="32"/>
        <v>0</v>
      </c>
      <c r="L77" s="17">
        <f t="shared" si="32"/>
        <v>0</v>
      </c>
      <c r="M77" s="17">
        <f t="shared" si="32"/>
        <v>0</v>
      </c>
      <c r="N77" s="17">
        <f t="shared" si="32"/>
        <v>0</v>
      </c>
      <c r="O77" s="17">
        <f t="shared" si="32"/>
        <v>0</v>
      </c>
      <c r="P77" s="17">
        <f t="shared" si="32"/>
        <v>0</v>
      </c>
      <c r="Q77" s="17">
        <f t="shared" si="32"/>
        <v>0</v>
      </c>
    </row>
    <row r="78" spans="3:17" s="1" customFormat="1" ht="14.55" hidden="1" outlineLevel="1" x14ac:dyDescent="0.35">
      <c r="C78" s="1" t="s">
        <v>6</v>
      </c>
      <c r="G78" s="9">
        <f>G24*G51/100000</f>
        <v>0</v>
      </c>
      <c r="H78" s="9">
        <f t="shared" ref="H78:Q78" si="33">H24*H51/100000</f>
        <v>0</v>
      </c>
      <c r="I78" s="9">
        <f t="shared" si="33"/>
        <v>0</v>
      </c>
      <c r="J78" s="9">
        <f t="shared" si="33"/>
        <v>0</v>
      </c>
      <c r="K78" s="9">
        <f t="shared" si="33"/>
        <v>0</v>
      </c>
      <c r="L78" s="9">
        <f t="shared" si="33"/>
        <v>0</v>
      </c>
      <c r="M78" s="9">
        <f t="shared" si="33"/>
        <v>0</v>
      </c>
      <c r="N78" s="9">
        <f t="shared" si="33"/>
        <v>0</v>
      </c>
      <c r="O78" s="9">
        <f t="shared" si="33"/>
        <v>0</v>
      </c>
      <c r="P78" s="9">
        <f t="shared" si="33"/>
        <v>0</v>
      </c>
      <c r="Q78" s="9">
        <f t="shared" si="33"/>
        <v>0</v>
      </c>
    </row>
    <row r="79" spans="3:17" s="1" customFormat="1" ht="14.55" hidden="1" outlineLevel="1" x14ac:dyDescent="0.35">
      <c r="C79" s="1" t="s">
        <v>5</v>
      </c>
      <c r="G79" s="9">
        <f t="shared" ref="G79:Q81" si="34">G25*G52/100000</f>
        <v>0</v>
      </c>
      <c r="H79" s="9">
        <f t="shared" si="34"/>
        <v>0</v>
      </c>
      <c r="I79" s="9">
        <f t="shared" si="34"/>
        <v>0</v>
      </c>
      <c r="J79" s="9">
        <f t="shared" si="34"/>
        <v>0</v>
      </c>
      <c r="K79" s="9">
        <f t="shared" si="34"/>
        <v>0</v>
      </c>
      <c r="L79" s="9">
        <f t="shared" si="34"/>
        <v>0</v>
      </c>
      <c r="M79" s="9">
        <f t="shared" si="34"/>
        <v>0</v>
      </c>
      <c r="N79" s="9">
        <f t="shared" si="34"/>
        <v>0</v>
      </c>
      <c r="O79" s="9">
        <f t="shared" si="34"/>
        <v>0</v>
      </c>
      <c r="P79" s="9">
        <f t="shared" si="34"/>
        <v>0</v>
      </c>
      <c r="Q79" s="9">
        <f t="shared" si="34"/>
        <v>0</v>
      </c>
    </row>
    <row r="80" spans="3:17" s="1" customFormat="1" ht="14.55" hidden="1" outlineLevel="1" x14ac:dyDescent="0.35">
      <c r="C80" s="1" t="s">
        <v>35</v>
      </c>
      <c r="G80" s="9">
        <f t="shared" si="34"/>
        <v>0</v>
      </c>
      <c r="H80" s="9">
        <f t="shared" si="34"/>
        <v>0</v>
      </c>
      <c r="I80" s="9">
        <f t="shared" si="34"/>
        <v>0</v>
      </c>
      <c r="J80" s="9">
        <f t="shared" si="34"/>
        <v>0</v>
      </c>
      <c r="K80" s="9">
        <f t="shared" si="34"/>
        <v>0</v>
      </c>
      <c r="L80" s="9">
        <f t="shared" si="34"/>
        <v>0</v>
      </c>
      <c r="M80" s="9">
        <f t="shared" si="34"/>
        <v>0</v>
      </c>
      <c r="N80" s="9">
        <f t="shared" si="34"/>
        <v>0</v>
      </c>
      <c r="O80" s="9">
        <f t="shared" si="34"/>
        <v>0</v>
      </c>
      <c r="P80" s="9">
        <f t="shared" si="34"/>
        <v>0</v>
      </c>
      <c r="Q80" s="9">
        <f t="shared" si="34"/>
        <v>0</v>
      </c>
    </row>
    <row r="81" spans="3:17" s="1" customFormat="1" ht="14.55" hidden="1" outlineLevel="1" x14ac:dyDescent="0.35">
      <c r="C81" s="1" t="s">
        <v>36</v>
      </c>
      <c r="G81" s="9">
        <f t="shared" si="34"/>
        <v>0</v>
      </c>
      <c r="H81" s="9">
        <f t="shared" si="34"/>
        <v>0</v>
      </c>
      <c r="I81" s="9">
        <f t="shared" si="34"/>
        <v>0</v>
      </c>
      <c r="J81" s="9">
        <f t="shared" si="34"/>
        <v>0</v>
      </c>
      <c r="K81" s="9">
        <f t="shared" si="34"/>
        <v>0</v>
      </c>
      <c r="L81" s="9">
        <f t="shared" si="34"/>
        <v>0</v>
      </c>
      <c r="M81" s="9">
        <f t="shared" si="34"/>
        <v>0</v>
      </c>
      <c r="N81" s="9">
        <f t="shared" si="34"/>
        <v>0</v>
      </c>
      <c r="O81" s="9">
        <f t="shared" si="34"/>
        <v>0</v>
      </c>
      <c r="P81" s="9">
        <f t="shared" si="34"/>
        <v>0</v>
      </c>
      <c r="Q81" s="9">
        <f t="shared" si="34"/>
        <v>0</v>
      </c>
    </row>
    <row r="82" spans="3:17" s="1" customFormat="1" ht="14.55" hidden="1" outlineLevel="1" x14ac:dyDescent="0.35">
      <c r="C82" s="15" t="str">
        <f>IF(C28="","",C28)</f>
        <v/>
      </c>
      <c r="D82" s="16"/>
      <c r="E82" s="16"/>
      <c r="F82" s="16"/>
      <c r="G82" s="17">
        <f>SUM(G83:G86)</f>
        <v>0</v>
      </c>
      <c r="H82" s="17">
        <f t="shared" ref="H82:Q82" si="35">SUM(H83:H86)</f>
        <v>0</v>
      </c>
      <c r="I82" s="17">
        <f t="shared" si="35"/>
        <v>0</v>
      </c>
      <c r="J82" s="17">
        <f t="shared" si="35"/>
        <v>0</v>
      </c>
      <c r="K82" s="17">
        <f t="shared" si="35"/>
        <v>0</v>
      </c>
      <c r="L82" s="17">
        <f t="shared" si="35"/>
        <v>0</v>
      </c>
      <c r="M82" s="17">
        <f t="shared" si="35"/>
        <v>0</v>
      </c>
      <c r="N82" s="17">
        <f t="shared" si="35"/>
        <v>0</v>
      </c>
      <c r="O82" s="17">
        <f t="shared" si="35"/>
        <v>0</v>
      </c>
      <c r="P82" s="17">
        <f t="shared" si="35"/>
        <v>0</v>
      </c>
      <c r="Q82" s="17">
        <f t="shared" si="35"/>
        <v>0</v>
      </c>
    </row>
    <row r="83" spans="3:17" s="1" customFormat="1" ht="14.55" hidden="1" outlineLevel="1" x14ac:dyDescent="0.35">
      <c r="C83" s="1" t="s">
        <v>6</v>
      </c>
      <c r="G83" s="9">
        <f>G29*G56/100000</f>
        <v>0</v>
      </c>
      <c r="H83" s="9">
        <f t="shared" ref="H83:Q83" si="36">H29*H56/100000</f>
        <v>0</v>
      </c>
      <c r="I83" s="9">
        <f t="shared" si="36"/>
        <v>0</v>
      </c>
      <c r="J83" s="9">
        <f t="shared" si="36"/>
        <v>0</v>
      </c>
      <c r="K83" s="9">
        <f t="shared" si="36"/>
        <v>0</v>
      </c>
      <c r="L83" s="9">
        <f t="shared" si="36"/>
        <v>0</v>
      </c>
      <c r="M83" s="9">
        <f t="shared" si="36"/>
        <v>0</v>
      </c>
      <c r="N83" s="9">
        <f t="shared" si="36"/>
        <v>0</v>
      </c>
      <c r="O83" s="9">
        <f t="shared" si="36"/>
        <v>0</v>
      </c>
      <c r="P83" s="9">
        <f t="shared" si="36"/>
        <v>0</v>
      </c>
      <c r="Q83" s="9">
        <f t="shared" si="36"/>
        <v>0</v>
      </c>
    </row>
    <row r="84" spans="3:17" s="1" customFormat="1" ht="14.55" hidden="1" outlineLevel="1" x14ac:dyDescent="0.35">
      <c r="C84" s="1" t="s">
        <v>5</v>
      </c>
      <c r="G84" s="9">
        <f t="shared" ref="G84:Q86" si="37">G30*G57/100000</f>
        <v>0</v>
      </c>
      <c r="H84" s="9">
        <f t="shared" si="37"/>
        <v>0</v>
      </c>
      <c r="I84" s="9">
        <f t="shared" si="37"/>
        <v>0</v>
      </c>
      <c r="J84" s="9">
        <f t="shared" si="37"/>
        <v>0</v>
      </c>
      <c r="K84" s="9">
        <f t="shared" si="37"/>
        <v>0</v>
      </c>
      <c r="L84" s="9">
        <f t="shared" si="37"/>
        <v>0</v>
      </c>
      <c r="M84" s="9">
        <f t="shared" si="37"/>
        <v>0</v>
      </c>
      <c r="N84" s="9">
        <f t="shared" si="37"/>
        <v>0</v>
      </c>
      <c r="O84" s="9">
        <f t="shared" si="37"/>
        <v>0</v>
      </c>
      <c r="P84" s="9">
        <f t="shared" si="37"/>
        <v>0</v>
      </c>
      <c r="Q84" s="9">
        <f t="shared" si="37"/>
        <v>0</v>
      </c>
    </row>
    <row r="85" spans="3:17" s="1" customFormat="1" ht="14.55" hidden="1" outlineLevel="1" x14ac:dyDescent="0.35">
      <c r="C85" s="1" t="s">
        <v>35</v>
      </c>
      <c r="G85" s="9">
        <f t="shared" si="37"/>
        <v>0</v>
      </c>
      <c r="H85" s="9">
        <f t="shared" si="37"/>
        <v>0</v>
      </c>
      <c r="I85" s="9">
        <f t="shared" si="37"/>
        <v>0</v>
      </c>
      <c r="J85" s="9">
        <f t="shared" si="37"/>
        <v>0</v>
      </c>
      <c r="K85" s="9">
        <f t="shared" si="37"/>
        <v>0</v>
      </c>
      <c r="L85" s="9">
        <f t="shared" si="37"/>
        <v>0</v>
      </c>
      <c r="M85" s="9">
        <f t="shared" si="37"/>
        <v>0</v>
      </c>
      <c r="N85" s="9">
        <f t="shared" si="37"/>
        <v>0</v>
      </c>
      <c r="O85" s="9">
        <f t="shared" si="37"/>
        <v>0</v>
      </c>
      <c r="P85" s="9">
        <f t="shared" si="37"/>
        <v>0</v>
      </c>
      <c r="Q85" s="9">
        <f t="shared" si="37"/>
        <v>0</v>
      </c>
    </row>
    <row r="86" spans="3:17" s="1" customFormat="1" ht="14.55" hidden="1" outlineLevel="1" x14ac:dyDescent="0.35">
      <c r="C86" s="1" t="s">
        <v>36</v>
      </c>
      <c r="G86" s="9">
        <f t="shared" si="37"/>
        <v>0</v>
      </c>
      <c r="H86" s="9">
        <f t="shared" si="37"/>
        <v>0</v>
      </c>
      <c r="I86" s="9">
        <f t="shared" si="37"/>
        <v>0</v>
      </c>
      <c r="J86" s="9">
        <f t="shared" si="37"/>
        <v>0</v>
      </c>
      <c r="K86" s="9">
        <f t="shared" si="37"/>
        <v>0</v>
      </c>
      <c r="L86" s="9">
        <f t="shared" si="37"/>
        <v>0</v>
      </c>
      <c r="M86" s="9">
        <f t="shared" si="37"/>
        <v>0</v>
      </c>
      <c r="N86" s="9">
        <f t="shared" si="37"/>
        <v>0</v>
      </c>
      <c r="O86" s="9">
        <f t="shared" si="37"/>
        <v>0</v>
      </c>
      <c r="P86" s="9">
        <f t="shared" si="37"/>
        <v>0</v>
      </c>
      <c r="Q86" s="9">
        <f t="shared" si="37"/>
        <v>0</v>
      </c>
    </row>
    <row r="87" spans="3:17" s="1" customFormat="1" ht="14.55" hidden="1" outlineLevel="1" x14ac:dyDescent="0.35">
      <c r="C87" s="15" t="str">
        <f>IF(C33="","",C33)</f>
        <v/>
      </c>
      <c r="D87" s="16"/>
      <c r="E87" s="16"/>
      <c r="F87" s="16"/>
      <c r="G87" s="17">
        <f>SUM(G88:G91)</f>
        <v>0</v>
      </c>
      <c r="H87" s="17">
        <f t="shared" ref="H87:Q87" si="38">SUM(H88:H91)</f>
        <v>0</v>
      </c>
      <c r="I87" s="17">
        <f t="shared" si="38"/>
        <v>0</v>
      </c>
      <c r="J87" s="17">
        <f t="shared" si="38"/>
        <v>0</v>
      </c>
      <c r="K87" s="17">
        <f t="shared" si="38"/>
        <v>0</v>
      </c>
      <c r="L87" s="17">
        <f t="shared" si="38"/>
        <v>0</v>
      </c>
      <c r="M87" s="17">
        <f t="shared" si="38"/>
        <v>0</v>
      </c>
      <c r="N87" s="17">
        <f t="shared" si="38"/>
        <v>0</v>
      </c>
      <c r="O87" s="17">
        <f t="shared" si="38"/>
        <v>0</v>
      </c>
      <c r="P87" s="17">
        <f t="shared" si="38"/>
        <v>0</v>
      </c>
      <c r="Q87" s="17">
        <f t="shared" si="38"/>
        <v>0</v>
      </c>
    </row>
    <row r="88" spans="3:17" s="1" customFormat="1" ht="14.55" hidden="1" outlineLevel="1" x14ac:dyDescent="0.35">
      <c r="C88" s="1" t="s">
        <v>6</v>
      </c>
      <c r="G88" s="9">
        <f>G34*G61/100000</f>
        <v>0</v>
      </c>
      <c r="H88" s="9">
        <f t="shared" ref="H88:Q88" si="39">H34*H61/100000</f>
        <v>0</v>
      </c>
      <c r="I88" s="9">
        <f t="shared" si="39"/>
        <v>0</v>
      </c>
      <c r="J88" s="9">
        <f t="shared" si="39"/>
        <v>0</v>
      </c>
      <c r="K88" s="9">
        <f t="shared" si="39"/>
        <v>0</v>
      </c>
      <c r="L88" s="9">
        <f t="shared" si="39"/>
        <v>0</v>
      </c>
      <c r="M88" s="9">
        <f t="shared" si="39"/>
        <v>0</v>
      </c>
      <c r="N88" s="9">
        <f t="shared" si="39"/>
        <v>0</v>
      </c>
      <c r="O88" s="9">
        <f t="shared" si="39"/>
        <v>0</v>
      </c>
      <c r="P88" s="9">
        <f t="shared" si="39"/>
        <v>0</v>
      </c>
      <c r="Q88" s="9">
        <f t="shared" si="39"/>
        <v>0</v>
      </c>
    </row>
    <row r="89" spans="3:17" s="1" customFormat="1" ht="14.55" hidden="1" outlineLevel="1" x14ac:dyDescent="0.35">
      <c r="C89" s="1" t="s">
        <v>5</v>
      </c>
      <c r="G89" s="9">
        <f t="shared" ref="G89:Q91" si="40">G35*G62/100000</f>
        <v>0</v>
      </c>
      <c r="H89" s="9">
        <f t="shared" si="40"/>
        <v>0</v>
      </c>
      <c r="I89" s="9">
        <f t="shared" si="40"/>
        <v>0</v>
      </c>
      <c r="J89" s="9">
        <f t="shared" si="40"/>
        <v>0</v>
      </c>
      <c r="K89" s="9">
        <f t="shared" si="40"/>
        <v>0</v>
      </c>
      <c r="L89" s="9">
        <f t="shared" si="40"/>
        <v>0</v>
      </c>
      <c r="M89" s="9">
        <f t="shared" si="40"/>
        <v>0</v>
      </c>
      <c r="N89" s="9">
        <f t="shared" si="40"/>
        <v>0</v>
      </c>
      <c r="O89" s="9">
        <f t="shared" si="40"/>
        <v>0</v>
      </c>
      <c r="P89" s="9">
        <f t="shared" si="40"/>
        <v>0</v>
      </c>
      <c r="Q89" s="9">
        <f t="shared" si="40"/>
        <v>0</v>
      </c>
    </row>
    <row r="90" spans="3:17" s="1" customFormat="1" ht="14.55" hidden="1" outlineLevel="1" x14ac:dyDescent="0.35">
      <c r="C90" s="1" t="s">
        <v>35</v>
      </c>
      <c r="G90" s="9">
        <f t="shared" si="40"/>
        <v>0</v>
      </c>
      <c r="H90" s="9">
        <f t="shared" si="40"/>
        <v>0</v>
      </c>
      <c r="I90" s="9">
        <f t="shared" si="40"/>
        <v>0</v>
      </c>
      <c r="J90" s="9">
        <f t="shared" si="40"/>
        <v>0</v>
      </c>
      <c r="K90" s="9">
        <f t="shared" si="40"/>
        <v>0</v>
      </c>
      <c r="L90" s="9">
        <f t="shared" si="40"/>
        <v>0</v>
      </c>
      <c r="M90" s="9">
        <f t="shared" si="40"/>
        <v>0</v>
      </c>
      <c r="N90" s="9">
        <f t="shared" si="40"/>
        <v>0</v>
      </c>
      <c r="O90" s="9">
        <f t="shared" si="40"/>
        <v>0</v>
      </c>
      <c r="P90" s="9">
        <f t="shared" si="40"/>
        <v>0</v>
      </c>
      <c r="Q90" s="9">
        <f t="shared" si="40"/>
        <v>0</v>
      </c>
    </row>
    <row r="91" spans="3:17" s="1" customFormat="1" ht="14.55" hidden="1" outlineLevel="1" x14ac:dyDescent="0.35">
      <c r="C91" s="1" t="s">
        <v>36</v>
      </c>
      <c r="G91" s="9">
        <f t="shared" si="40"/>
        <v>0</v>
      </c>
      <c r="H91" s="9">
        <f t="shared" si="40"/>
        <v>0</v>
      </c>
      <c r="I91" s="9">
        <f t="shared" si="40"/>
        <v>0</v>
      </c>
      <c r="J91" s="9">
        <f t="shared" si="40"/>
        <v>0</v>
      </c>
      <c r="K91" s="9">
        <f t="shared" si="40"/>
        <v>0</v>
      </c>
      <c r="L91" s="9">
        <f t="shared" si="40"/>
        <v>0</v>
      </c>
      <c r="M91" s="9">
        <f t="shared" si="40"/>
        <v>0</v>
      </c>
      <c r="N91" s="9">
        <f t="shared" si="40"/>
        <v>0</v>
      </c>
      <c r="O91" s="9">
        <f t="shared" si="40"/>
        <v>0</v>
      </c>
      <c r="P91" s="9">
        <f t="shared" si="40"/>
        <v>0</v>
      </c>
      <c r="Q91" s="9">
        <f t="shared" si="40"/>
        <v>0</v>
      </c>
    </row>
    <row r="92" spans="3:17" s="1" customFormat="1" ht="14.55" collapsed="1" x14ac:dyDescent="0.35">
      <c r="G92" s="9"/>
      <c r="H92" s="9"/>
      <c r="I92" s="9"/>
      <c r="J92" s="9"/>
      <c r="K92" s="9"/>
      <c r="L92" s="9"/>
      <c r="M92" s="9"/>
      <c r="N92" s="9"/>
      <c r="O92" s="9"/>
      <c r="P92" s="9"/>
      <c r="Q92" s="9"/>
    </row>
    <row r="93" spans="3:17" s="1" customFormat="1" ht="14.55" x14ac:dyDescent="0.35">
      <c r="C93" s="5" t="s">
        <v>267</v>
      </c>
      <c r="D93" s="5"/>
      <c r="E93" s="5"/>
      <c r="F93" s="5"/>
      <c r="G93" s="11"/>
      <c r="H93" s="11"/>
      <c r="I93" s="11"/>
      <c r="J93" s="11"/>
      <c r="K93" s="11"/>
      <c r="L93" s="11"/>
      <c r="M93" s="11"/>
      <c r="N93" s="11"/>
      <c r="O93" s="11"/>
      <c r="P93" s="11"/>
      <c r="Q93" s="11"/>
    </row>
    <row r="94" spans="3:17" s="1" customFormat="1" ht="14.55" x14ac:dyDescent="0.35">
      <c r="C94" s="3" t="s">
        <v>268</v>
      </c>
      <c r="G94" s="9"/>
      <c r="H94" s="9"/>
      <c r="I94" s="9"/>
      <c r="J94" s="9"/>
      <c r="K94" s="9"/>
      <c r="L94" s="9"/>
      <c r="M94" s="9"/>
      <c r="N94" s="9"/>
      <c r="O94" s="9"/>
      <c r="P94" s="9"/>
      <c r="Q94" s="9"/>
    </row>
    <row r="95" spans="3:17" s="1" customFormat="1" ht="14.55" x14ac:dyDescent="0.35">
      <c r="C95" s="1" t="s">
        <v>269</v>
      </c>
      <c r="G95" s="53">
        <v>0</v>
      </c>
      <c r="H95" s="53">
        <f>G95</f>
        <v>0</v>
      </c>
      <c r="I95" s="53">
        <v>1.05</v>
      </c>
      <c r="J95" s="53">
        <f t="shared" ref="J95:Q96" si="41">I95</f>
        <v>1.05</v>
      </c>
      <c r="K95" s="53">
        <f t="shared" si="41"/>
        <v>1.05</v>
      </c>
      <c r="L95" s="53">
        <f t="shared" si="41"/>
        <v>1.05</v>
      </c>
      <c r="M95" s="53">
        <f t="shared" si="41"/>
        <v>1.05</v>
      </c>
      <c r="N95" s="53">
        <f t="shared" si="41"/>
        <v>1.05</v>
      </c>
      <c r="O95" s="53">
        <f t="shared" si="41"/>
        <v>1.05</v>
      </c>
      <c r="P95" s="53">
        <f t="shared" si="41"/>
        <v>1.05</v>
      </c>
      <c r="Q95" s="53">
        <f t="shared" si="41"/>
        <v>1.05</v>
      </c>
    </row>
    <row r="96" spans="3:17" s="1" customFormat="1" ht="14.55" x14ac:dyDescent="0.35">
      <c r="C96" s="1" t="s">
        <v>270</v>
      </c>
      <c r="G96" s="53">
        <v>0</v>
      </c>
      <c r="H96" s="53">
        <f>G96</f>
        <v>0</v>
      </c>
      <c r="I96" s="53">
        <v>0</v>
      </c>
      <c r="J96" s="53">
        <f t="shared" si="41"/>
        <v>0</v>
      </c>
      <c r="K96" s="53">
        <f t="shared" si="41"/>
        <v>0</v>
      </c>
      <c r="L96" s="53">
        <f t="shared" si="41"/>
        <v>0</v>
      </c>
      <c r="M96" s="53">
        <f t="shared" si="41"/>
        <v>0</v>
      </c>
      <c r="N96" s="53">
        <f t="shared" si="41"/>
        <v>0</v>
      </c>
      <c r="O96" s="53">
        <f t="shared" si="41"/>
        <v>0</v>
      </c>
      <c r="P96" s="53">
        <f t="shared" si="41"/>
        <v>0</v>
      </c>
      <c r="Q96" s="53">
        <f t="shared" si="41"/>
        <v>0</v>
      </c>
    </row>
    <row r="97" spans="3:17" s="47" customFormat="1" ht="14.55" x14ac:dyDescent="0.35">
      <c r="C97" s="39" t="s">
        <v>275</v>
      </c>
      <c r="G97" s="54">
        <f t="shared" ref="G97:Q97" si="42">G66*G95</f>
        <v>0</v>
      </c>
      <c r="H97" s="54">
        <f t="shared" si="42"/>
        <v>0</v>
      </c>
      <c r="I97" s="54">
        <f t="shared" si="42"/>
        <v>70.155130915809394</v>
      </c>
      <c r="J97" s="54">
        <f t="shared" si="42"/>
        <v>70.94734459900144</v>
      </c>
      <c r="K97" s="54">
        <f t="shared" si="42"/>
        <v>71.916862539184976</v>
      </c>
      <c r="L97" s="54">
        <f t="shared" si="42"/>
        <v>72.812197895258294</v>
      </c>
      <c r="M97" s="54">
        <f t="shared" si="42"/>
        <v>73.30276373788611</v>
      </c>
      <c r="N97" s="54">
        <f t="shared" si="42"/>
        <v>73.836606238124844</v>
      </c>
      <c r="O97" s="54">
        <f t="shared" si="42"/>
        <v>74.366760990506549</v>
      </c>
      <c r="P97" s="54">
        <f t="shared" si="42"/>
        <v>74.795652350285522</v>
      </c>
      <c r="Q97" s="54">
        <f t="shared" si="42"/>
        <v>75.251807270037091</v>
      </c>
    </row>
    <row r="98" spans="3:17" s="47" customFormat="1" ht="14.55" x14ac:dyDescent="0.35">
      <c r="C98" s="39" t="s">
        <v>276</v>
      </c>
      <c r="G98" s="54">
        <f t="shared" ref="G98:Q98" si="43">G96*G66</f>
        <v>0</v>
      </c>
      <c r="H98" s="54">
        <f t="shared" si="43"/>
        <v>0</v>
      </c>
      <c r="I98" s="54">
        <f t="shared" si="43"/>
        <v>0</v>
      </c>
      <c r="J98" s="54">
        <f t="shared" si="43"/>
        <v>0</v>
      </c>
      <c r="K98" s="54">
        <f t="shared" si="43"/>
        <v>0</v>
      </c>
      <c r="L98" s="54">
        <f t="shared" si="43"/>
        <v>0</v>
      </c>
      <c r="M98" s="54">
        <f t="shared" si="43"/>
        <v>0</v>
      </c>
      <c r="N98" s="54">
        <f t="shared" si="43"/>
        <v>0</v>
      </c>
      <c r="O98" s="54">
        <f t="shared" si="43"/>
        <v>0</v>
      </c>
      <c r="P98" s="54">
        <f t="shared" si="43"/>
        <v>0</v>
      </c>
      <c r="Q98" s="54">
        <f t="shared" si="43"/>
        <v>0</v>
      </c>
    </row>
    <row r="99" spans="3:17" s="6" customFormat="1" ht="14.55" x14ac:dyDescent="0.35">
      <c r="C99" s="19"/>
      <c r="G99" s="48"/>
      <c r="I99" s="49"/>
      <c r="J99" s="49"/>
      <c r="K99" s="49"/>
      <c r="L99" s="49"/>
      <c r="M99" s="49"/>
      <c r="N99" s="49"/>
      <c r="O99" s="49"/>
      <c r="P99" s="49"/>
      <c r="Q99" s="49"/>
    </row>
    <row r="100" spans="3:17" s="47" customFormat="1" ht="14.55" x14ac:dyDescent="0.35">
      <c r="C100" s="5" t="s">
        <v>122</v>
      </c>
      <c r="D100" s="5"/>
      <c r="E100" s="5"/>
      <c r="F100" s="5"/>
      <c r="G100" s="11"/>
      <c r="H100" s="11"/>
      <c r="I100" s="11"/>
      <c r="J100" s="11"/>
      <c r="K100" s="11"/>
      <c r="L100" s="11"/>
      <c r="M100" s="11"/>
      <c r="N100" s="11"/>
      <c r="O100" s="11"/>
      <c r="P100" s="11"/>
      <c r="Q100" s="11"/>
    </row>
    <row r="101" spans="3:17" s="47" customFormat="1" ht="14.55" x14ac:dyDescent="0.35">
      <c r="C101" s="19" t="s">
        <v>271</v>
      </c>
      <c r="G101" s="50"/>
      <c r="I101" s="49"/>
    </row>
    <row r="102" spans="3:17" s="47" customFormat="1" x14ac:dyDescent="0.3">
      <c r="C102" s="1" t="s">
        <v>272</v>
      </c>
      <c r="G102" s="55">
        <v>36</v>
      </c>
      <c r="H102" s="64">
        <f>G102</f>
        <v>36</v>
      </c>
      <c r="I102" s="64">
        <f t="shared" ref="I102:Q102" si="44">H102</f>
        <v>36</v>
      </c>
      <c r="J102" s="64">
        <f t="shared" si="44"/>
        <v>36</v>
      </c>
      <c r="K102" s="64">
        <f t="shared" si="44"/>
        <v>36</v>
      </c>
      <c r="L102" s="64">
        <f t="shared" si="44"/>
        <v>36</v>
      </c>
      <c r="M102" s="64">
        <f t="shared" si="44"/>
        <v>36</v>
      </c>
      <c r="N102" s="64">
        <f t="shared" si="44"/>
        <v>36</v>
      </c>
      <c r="O102" s="64">
        <f t="shared" si="44"/>
        <v>36</v>
      </c>
      <c r="P102" s="64">
        <f t="shared" si="44"/>
        <v>36</v>
      </c>
      <c r="Q102" s="64">
        <f t="shared" si="44"/>
        <v>36</v>
      </c>
    </row>
    <row r="103" spans="3:17" s="47" customFormat="1" x14ac:dyDescent="0.3">
      <c r="C103" s="1" t="s">
        <v>273</v>
      </c>
      <c r="G103" s="55">
        <v>36</v>
      </c>
      <c r="H103" s="64">
        <f t="shared" ref="H103:Q103" si="45">G103</f>
        <v>36</v>
      </c>
      <c r="I103" s="64">
        <f t="shared" si="45"/>
        <v>36</v>
      </c>
      <c r="J103" s="64">
        <f t="shared" si="45"/>
        <v>36</v>
      </c>
      <c r="K103" s="64">
        <f t="shared" si="45"/>
        <v>36</v>
      </c>
      <c r="L103" s="64">
        <f t="shared" si="45"/>
        <v>36</v>
      </c>
      <c r="M103" s="64">
        <f t="shared" si="45"/>
        <v>36</v>
      </c>
      <c r="N103" s="64">
        <f t="shared" si="45"/>
        <v>36</v>
      </c>
      <c r="O103" s="64">
        <f t="shared" si="45"/>
        <v>36</v>
      </c>
      <c r="P103" s="64">
        <f t="shared" si="45"/>
        <v>36</v>
      </c>
      <c r="Q103" s="64">
        <f t="shared" si="45"/>
        <v>36</v>
      </c>
    </row>
    <row r="104" spans="3:17" s="6" customFormat="1" x14ac:dyDescent="0.3">
      <c r="C104" s="19" t="s">
        <v>274</v>
      </c>
      <c r="G104" s="19"/>
      <c r="I104" s="52"/>
    </row>
    <row r="105" spans="3:17" s="6" customFormat="1" x14ac:dyDescent="0.3">
      <c r="C105" s="1" t="s">
        <v>272</v>
      </c>
      <c r="G105" s="56">
        <v>1</v>
      </c>
      <c r="H105" s="53">
        <f>G105</f>
        <v>1</v>
      </c>
      <c r="I105" s="53">
        <f t="shared" ref="I105:Q105" si="46">H105</f>
        <v>1</v>
      </c>
      <c r="J105" s="53">
        <f t="shared" si="46"/>
        <v>1</v>
      </c>
      <c r="K105" s="53">
        <f t="shared" si="46"/>
        <v>1</v>
      </c>
      <c r="L105" s="53">
        <f t="shared" si="46"/>
        <v>1</v>
      </c>
      <c r="M105" s="53">
        <f t="shared" si="46"/>
        <v>1</v>
      </c>
      <c r="N105" s="53">
        <f t="shared" si="46"/>
        <v>1</v>
      </c>
      <c r="O105" s="53">
        <f t="shared" si="46"/>
        <v>1</v>
      </c>
      <c r="P105" s="53">
        <f t="shared" si="46"/>
        <v>1</v>
      </c>
      <c r="Q105" s="53">
        <f t="shared" si="46"/>
        <v>1</v>
      </c>
    </row>
    <row r="106" spans="3:17" s="6" customFormat="1" x14ac:dyDescent="0.3">
      <c r="C106" s="1" t="s">
        <v>273</v>
      </c>
      <c r="G106" s="56">
        <v>1</v>
      </c>
      <c r="H106" s="53">
        <f t="shared" ref="H106:Q106" si="47">G106</f>
        <v>1</v>
      </c>
      <c r="I106" s="53">
        <f t="shared" si="47"/>
        <v>1</v>
      </c>
      <c r="J106" s="53">
        <f t="shared" si="47"/>
        <v>1</v>
      </c>
      <c r="K106" s="53">
        <f t="shared" si="47"/>
        <v>1</v>
      </c>
      <c r="L106" s="53">
        <f t="shared" si="47"/>
        <v>1</v>
      </c>
      <c r="M106" s="53">
        <f t="shared" si="47"/>
        <v>1</v>
      </c>
      <c r="N106" s="53">
        <f t="shared" si="47"/>
        <v>1</v>
      </c>
      <c r="O106" s="53">
        <f t="shared" si="47"/>
        <v>1</v>
      </c>
      <c r="P106" s="53">
        <f t="shared" si="47"/>
        <v>1</v>
      </c>
      <c r="Q106" s="53">
        <f t="shared" si="47"/>
        <v>1</v>
      </c>
    </row>
    <row r="107" spans="3:17" s="6" customFormat="1" x14ac:dyDescent="0.3">
      <c r="C107" s="19" t="s">
        <v>283</v>
      </c>
      <c r="G107" s="22"/>
      <c r="H107" s="20"/>
      <c r="J107" s="20"/>
    </row>
    <row r="108" spans="3:17" s="6" customFormat="1" x14ac:dyDescent="0.3">
      <c r="C108" s="1" t="s">
        <v>272</v>
      </c>
      <c r="G108" s="55"/>
      <c r="H108" s="55">
        <v>225</v>
      </c>
      <c r="I108" s="55"/>
      <c r="J108" s="55"/>
      <c r="K108" s="55"/>
      <c r="L108" s="55"/>
      <c r="M108" s="55"/>
      <c r="N108" s="55"/>
      <c r="O108" s="55"/>
      <c r="P108" s="55"/>
      <c r="Q108" s="55"/>
    </row>
    <row r="109" spans="3:17" s="6" customFormat="1" x14ac:dyDescent="0.3">
      <c r="C109" s="1" t="s">
        <v>273</v>
      </c>
      <c r="G109" s="55"/>
      <c r="H109" s="55"/>
      <c r="I109" s="55"/>
      <c r="J109" s="55"/>
      <c r="K109" s="55"/>
      <c r="L109" s="55"/>
      <c r="M109" s="55"/>
      <c r="N109" s="55"/>
      <c r="O109" s="55"/>
      <c r="P109" s="55"/>
      <c r="Q109" s="55"/>
    </row>
    <row r="110" spans="3:17" s="6" customFormat="1" ht="14.55" hidden="1" x14ac:dyDescent="0.35">
      <c r="C110" s="19"/>
      <c r="G110" s="22"/>
      <c r="H110" s="20"/>
      <c r="J110" s="20"/>
    </row>
    <row r="111" spans="3:17" s="6" customFormat="1" ht="14.55" hidden="1" x14ac:dyDescent="0.35">
      <c r="C111" s="47" t="s">
        <v>278</v>
      </c>
      <c r="G111" s="41">
        <f>G102/12</f>
        <v>3</v>
      </c>
      <c r="H111" s="41">
        <f t="shared" ref="H111:Q111" si="48">H102/12</f>
        <v>3</v>
      </c>
      <c r="I111" s="41">
        <f t="shared" si="48"/>
        <v>3</v>
      </c>
      <c r="J111" s="41">
        <f t="shared" si="48"/>
        <v>3</v>
      </c>
      <c r="K111" s="41">
        <f t="shared" si="48"/>
        <v>3</v>
      </c>
      <c r="L111" s="41">
        <f t="shared" si="48"/>
        <v>3</v>
      </c>
      <c r="M111" s="41">
        <f t="shared" si="48"/>
        <v>3</v>
      </c>
      <c r="N111" s="41">
        <f t="shared" si="48"/>
        <v>3</v>
      </c>
      <c r="O111" s="41">
        <f t="shared" si="48"/>
        <v>3</v>
      </c>
      <c r="P111" s="41">
        <f t="shared" si="48"/>
        <v>3</v>
      </c>
      <c r="Q111" s="41">
        <f t="shared" si="48"/>
        <v>3</v>
      </c>
    </row>
    <row r="112" spans="3:17" s="6" customFormat="1" ht="14.55" hidden="1" x14ac:dyDescent="0.35">
      <c r="C112" s="19" t="s">
        <v>280</v>
      </c>
      <c r="G112" s="41">
        <f>IF(G111&gt;1,1,G111)</f>
        <v>1</v>
      </c>
      <c r="H112" s="41">
        <f t="shared" ref="H112:Q112" si="49">IF(H111&gt;1,1,H111)</f>
        <v>1</v>
      </c>
      <c r="I112" s="41">
        <f t="shared" si="49"/>
        <v>1</v>
      </c>
      <c r="J112" s="41">
        <f t="shared" si="49"/>
        <v>1</v>
      </c>
      <c r="K112" s="41">
        <f t="shared" si="49"/>
        <v>1</v>
      </c>
      <c r="L112" s="41">
        <f t="shared" si="49"/>
        <v>1</v>
      </c>
      <c r="M112" s="41">
        <f t="shared" si="49"/>
        <v>1</v>
      </c>
      <c r="N112" s="41">
        <f t="shared" si="49"/>
        <v>1</v>
      </c>
      <c r="O112" s="41">
        <f t="shared" si="49"/>
        <v>1</v>
      </c>
      <c r="P112" s="41">
        <f t="shared" si="49"/>
        <v>1</v>
      </c>
      <c r="Q112" s="41">
        <f t="shared" si="49"/>
        <v>1</v>
      </c>
    </row>
    <row r="113" spans="3:17" s="6" customFormat="1" ht="14.55" hidden="1" x14ac:dyDescent="0.35">
      <c r="C113" s="19" t="s">
        <v>281</v>
      </c>
      <c r="G113" s="41">
        <f>IF(G112&gt;=1,IF(G111&gt;2,1,G111-1),0)</f>
        <v>1</v>
      </c>
      <c r="H113" s="41">
        <f t="shared" ref="H113:Q113" si="50">IF(H112&gt;=1,IF(H111&gt;2,1,H111-1),0)</f>
        <v>1</v>
      </c>
      <c r="I113" s="41">
        <f t="shared" si="50"/>
        <v>1</v>
      </c>
      <c r="J113" s="41">
        <f t="shared" si="50"/>
        <v>1</v>
      </c>
      <c r="K113" s="41">
        <f t="shared" si="50"/>
        <v>1</v>
      </c>
      <c r="L113" s="41">
        <f t="shared" si="50"/>
        <v>1</v>
      </c>
      <c r="M113" s="41">
        <f t="shared" si="50"/>
        <v>1</v>
      </c>
      <c r="N113" s="41">
        <f t="shared" si="50"/>
        <v>1</v>
      </c>
      <c r="O113" s="41">
        <f t="shared" si="50"/>
        <v>1</v>
      </c>
      <c r="P113" s="41">
        <f t="shared" si="50"/>
        <v>1</v>
      </c>
      <c r="Q113" s="41">
        <f t="shared" si="50"/>
        <v>1</v>
      </c>
    </row>
    <row r="114" spans="3:17" s="6" customFormat="1" ht="14.55" hidden="1" x14ac:dyDescent="0.35">
      <c r="C114" s="19" t="s">
        <v>282</v>
      </c>
      <c r="G114" s="41">
        <f>IF(G113&gt;=1,IF(G111&gt;3,1,G111-2),0)</f>
        <v>1</v>
      </c>
      <c r="H114" s="41">
        <f t="shared" ref="H114:Q114" si="51">IF(H113&gt;=1,IF(H111&gt;3,1,H111-2),0)</f>
        <v>1</v>
      </c>
      <c r="I114" s="41">
        <f t="shared" si="51"/>
        <v>1</v>
      </c>
      <c r="J114" s="41">
        <f t="shared" si="51"/>
        <v>1</v>
      </c>
      <c r="K114" s="41">
        <f t="shared" si="51"/>
        <v>1</v>
      </c>
      <c r="L114" s="41">
        <f t="shared" si="51"/>
        <v>1</v>
      </c>
      <c r="M114" s="41">
        <f t="shared" si="51"/>
        <v>1</v>
      </c>
      <c r="N114" s="41">
        <f t="shared" si="51"/>
        <v>1</v>
      </c>
      <c r="O114" s="41">
        <f t="shared" si="51"/>
        <v>1</v>
      </c>
      <c r="P114" s="41">
        <f t="shared" si="51"/>
        <v>1</v>
      </c>
      <c r="Q114" s="41">
        <f t="shared" si="51"/>
        <v>1</v>
      </c>
    </row>
    <row r="115" spans="3:17" s="6" customFormat="1" ht="14.55" hidden="1" x14ac:dyDescent="0.35"/>
    <row r="116" spans="3:17" s="6" customFormat="1" ht="14.55" hidden="1" x14ac:dyDescent="0.35">
      <c r="C116" s="47" t="s">
        <v>279</v>
      </c>
      <c r="G116" s="41">
        <f t="shared" ref="G116:Q116" si="52">G103/12</f>
        <v>3</v>
      </c>
      <c r="H116" s="41">
        <f t="shared" si="52"/>
        <v>3</v>
      </c>
      <c r="I116" s="41">
        <f t="shared" si="52"/>
        <v>3</v>
      </c>
      <c r="J116" s="41">
        <f t="shared" si="52"/>
        <v>3</v>
      </c>
      <c r="K116" s="41">
        <f t="shared" si="52"/>
        <v>3</v>
      </c>
      <c r="L116" s="41">
        <f t="shared" si="52"/>
        <v>3</v>
      </c>
      <c r="M116" s="41">
        <f t="shared" si="52"/>
        <v>3</v>
      </c>
      <c r="N116" s="41">
        <f t="shared" si="52"/>
        <v>3</v>
      </c>
      <c r="O116" s="41">
        <f t="shared" si="52"/>
        <v>3</v>
      </c>
      <c r="P116" s="41">
        <f t="shared" si="52"/>
        <v>3</v>
      </c>
      <c r="Q116" s="41">
        <f t="shared" si="52"/>
        <v>3</v>
      </c>
    </row>
    <row r="117" spans="3:17" s="6" customFormat="1" ht="14.55" hidden="1" x14ac:dyDescent="0.35">
      <c r="C117" s="19" t="s">
        <v>291</v>
      </c>
      <c r="G117" s="41">
        <f>IF(G116&gt;1,1,G116)</f>
        <v>1</v>
      </c>
      <c r="H117" s="41">
        <f t="shared" ref="H117:Q117" si="53">IF(H116&gt;1,1,H116)</f>
        <v>1</v>
      </c>
      <c r="I117" s="41">
        <f t="shared" si="53"/>
        <v>1</v>
      </c>
      <c r="J117" s="41">
        <f t="shared" si="53"/>
        <v>1</v>
      </c>
      <c r="K117" s="41">
        <f t="shared" si="53"/>
        <v>1</v>
      </c>
      <c r="L117" s="41">
        <f t="shared" si="53"/>
        <v>1</v>
      </c>
      <c r="M117" s="41">
        <f t="shared" si="53"/>
        <v>1</v>
      </c>
      <c r="N117" s="41">
        <f t="shared" si="53"/>
        <v>1</v>
      </c>
      <c r="O117" s="41">
        <f t="shared" si="53"/>
        <v>1</v>
      </c>
      <c r="P117" s="41">
        <f t="shared" si="53"/>
        <v>1</v>
      </c>
      <c r="Q117" s="41">
        <f t="shared" si="53"/>
        <v>1</v>
      </c>
    </row>
    <row r="118" spans="3:17" s="6" customFormat="1" ht="14.55" hidden="1" x14ac:dyDescent="0.35">
      <c r="C118" s="19" t="s">
        <v>292</v>
      </c>
      <c r="G118" s="41">
        <f>IF(G117&gt;=1,IF(G116&gt;2,1,G116-1),0)</f>
        <v>1</v>
      </c>
      <c r="H118" s="41">
        <f t="shared" ref="H118:Q118" si="54">IF(H117&gt;=1,IF(H116&gt;2,1,H116-1),0)</f>
        <v>1</v>
      </c>
      <c r="I118" s="41">
        <f t="shared" si="54"/>
        <v>1</v>
      </c>
      <c r="J118" s="41">
        <f t="shared" si="54"/>
        <v>1</v>
      </c>
      <c r="K118" s="41">
        <f t="shared" si="54"/>
        <v>1</v>
      </c>
      <c r="L118" s="41">
        <f t="shared" si="54"/>
        <v>1</v>
      </c>
      <c r="M118" s="41">
        <f t="shared" si="54"/>
        <v>1</v>
      </c>
      <c r="N118" s="41">
        <f t="shared" si="54"/>
        <v>1</v>
      </c>
      <c r="O118" s="41">
        <f t="shared" si="54"/>
        <v>1</v>
      </c>
      <c r="P118" s="41">
        <f t="shared" si="54"/>
        <v>1</v>
      </c>
      <c r="Q118" s="41">
        <f t="shared" si="54"/>
        <v>1</v>
      </c>
    </row>
    <row r="119" spans="3:17" s="6" customFormat="1" ht="14.55" hidden="1" x14ac:dyDescent="0.35">
      <c r="C119" s="19" t="s">
        <v>293</v>
      </c>
      <c r="G119" s="41">
        <f>IF(G118&gt;=1,IF(G116&gt;3,1,G116-2),0)</f>
        <v>1</v>
      </c>
      <c r="H119" s="41">
        <f t="shared" ref="H119:Q119" si="55">IF(H118&gt;=1,IF(H116&gt;3,1,H116-2),0)</f>
        <v>1</v>
      </c>
      <c r="I119" s="41">
        <f t="shared" si="55"/>
        <v>1</v>
      </c>
      <c r="J119" s="41">
        <f t="shared" si="55"/>
        <v>1</v>
      </c>
      <c r="K119" s="41">
        <f t="shared" si="55"/>
        <v>1</v>
      </c>
      <c r="L119" s="41">
        <f t="shared" si="55"/>
        <v>1</v>
      </c>
      <c r="M119" s="41">
        <f t="shared" si="55"/>
        <v>1</v>
      </c>
      <c r="N119" s="41">
        <f t="shared" si="55"/>
        <v>1</v>
      </c>
      <c r="O119" s="41">
        <f t="shared" si="55"/>
        <v>1</v>
      </c>
      <c r="P119" s="41">
        <f t="shared" si="55"/>
        <v>1</v>
      </c>
      <c r="Q119" s="41">
        <f t="shared" si="55"/>
        <v>1</v>
      </c>
    </row>
    <row r="120" spans="3:17" s="6" customFormat="1" ht="14.55" hidden="1" x14ac:dyDescent="0.35">
      <c r="C120" s="1"/>
      <c r="G120" s="22"/>
      <c r="H120" s="20"/>
      <c r="J120" s="20"/>
    </row>
    <row r="121" spans="3:17" s="6" customFormat="1" ht="14.55" hidden="1" x14ac:dyDescent="0.35">
      <c r="C121" s="3" t="s">
        <v>284</v>
      </c>
      <c r="G121" s="22"/>
      <c r="H121" s="20"/>
      <c r="J121" s="20"/>
    </row>
    <row r="122" spans="3:17" s="6" customFormat="1" ht="14.55" hidden="1" x14ac:dyDescent="0.35">
      <c r="C122" s="1" t="s">
        <v>285</v>
      </c>
      <c r="G122" s="23">
        <f>G97*G112*G105</f>
        <v>0</v>
      </c>
      <c r="H122" s="23">
        <f t="shared" ref="H122:Q122" si="56">H97*H112*H105</f>
        <v>0</v>
      </c>
      <c r="I122" s="23">
        <f t="shared" si="56"/>
        <v>70.155130915809394</v>
      </c>
      <c r="J122" s="23">
        <f t="shared" si="56"/>
        <v>70.94734459900144</v>
      </c>
      <c r="K122" s="23">
        <f t="shared" si="56"/>
        <v>71.916862539184976</v>
      </c>
      <c r="L122" s="23">
        <f t="shared" si="56"/>
        <v>72.812197895258294</v>
      </c>
      <c r="M122" s="23">
        <f t="shared" si="56"/>
        <v>73.30276373788611</v>
      </c>
      <c r="N122" s="23">
        <f t="shared" si="56"/>
        <v>73.836606238124844</v>
      </c>
      <c r="O122" s="23">
        <f t="shared" si="56"/>
        <v>74.366760990506549</v>
      </c>
      <c r="P122" s="23">
        <f t="shared" si="56"/>
        <v>74.795652350285522</v>
      </c>
      <c r="Q122" s="23">
        <f t="shared" si="56"/>
        <v>75.251807270037091</v>
      </c>
    </row>
    <row r="123" spans="3:17" s="6" customFormat="1" ht="14.55" hidden="1" x14ac:dyDescent="0.35">
      <c r="C123" s="1" t="s">
        <v>286</v>
      </c>
      <c r="G123" s="22"/>
      <c r="H123" s="23">
        <f>G122*G113*H105</f>
        <v>0</v>
      </c>
      <c r="I123" s="23">
        <f>H122*H113*I105</f>
        <v>0</v>
      </c>
      <c r="J123" s="23">
        <f t="shared" ref="J123:Q123" si="57">I122*I113*J105</f>
        <v>70.155130915809394</v>
      </c>
      <c r="K123" s="23">
        <f t="shared" si="57"/>
        <v>70.94734459900144</v>
      </c>
      <c r="L123" s="23">
        <f t="shared" si="57"/>
        <v>71.916862539184976</v>
      </c>
      <c r="M123" s="23">
        <f t="shared" si="57"/>
        <v>72.812197895258294</v>
      </c>
      <c r="N123" s="23">
        <f t="shared" si="57"/>
        <v>73.30276373788611</v>
      </c>
      <c r="O123" s="23">
        <f t="shared" si="57"/>
        <v>73.836606238124844</v>
      </c>
      <c r="P123" s="23">
        <f t="shared" si="57"/>
        <v>74.366760990506549</v>
      </c>
      <c r="Q123" s="23">
        <f t="shared" si="57"/>
        <v>74.795652350285522</v>
      </c>
    </row>
    <row r="124" spans="3:17" s="6" customFormat="1" ht="14.55" hidden="1" x14ac:dyDescent="0.35">
      <c r="C124" s="1" t="s">
        <v>287</v>
      </c>
      <c r="G124" s="22"/>
      <c r="H124" s="51"/>
      <c r="I124" s="23">
        <f>H123*G114*I105</f>
        <v>0</v>
      </c>
      <c r="J124" s="23">
        <f t="shared" ref="J124:Q124" si="58">I123*H114*J105</f>
        <v>0</v>
      </c>
      <c r="K124" s="23">
        <f t="shared" si="58"/>
        <v>70.155130915809394</v>
      </c>
      <c r="L124" s="23">
        <f t="shared" si="58"/>
        <v>70.94734459900144</v>
      </c>
      <c r="M124" s="23">
        <f t="shared" si="58"/>
        <v>71.916862539184976</v>
      </c>
      <c r="N124" s="23">
        <f t="shared" si="58"/>
        <v>72.812197895258294</v>
      </c>
      <c r="O124" s="23">
        <f t="shared" si="58"/>
        <v>73.30276373788611</v>
      </c>
      <c r="P124" s="23">
        <f t="shared" si="58"/>
        <v>73.836606238124844</v>
      </c>
      <c r="Q124" s="23">
        <f t="shared" si="58"/>
        <v>74.366760990506549</v>
      </c>
    </row>
    <row r="125" spans="3:17" s="6" customFormat="1" ht="14.55" hidden="1" x14ac:dyDescent="0.35">
      <c r="C125" s="3" t="s">
        <v>277</v>
      </c>
      <c r="G125" s="22"/>
      <c r="H125" s="20"/>
      <c r="J125" s="20"/>
    </row>
    <row r="126" spans="3:17" s="6" customFormat="1" ht="14.55" hidden="1" x14ac:dyDescent="0.35">
      <c r="C126" s="65">
        <v>2015</v>
      </c>
      <c r="G126" s="23">
        <f>G$108*G$112</f>
        <v>0</v>
      </c>
      <c r="H126" s="23">
        <f>IF(G126-(G126/G$111)&gt;0,G126-(G126/G$111),0)</f>
        <v>0</v>
      </c>
      <c r="I126" s="23">
        <f>IF(H126-(G126/G$111)&gt;0,H126-(G126/G$111),0)</f>
        <v>0</v>
      </c>
      <c r="J126" s="23">
        <f>IF(I126-(G126/G$111)&gt;0,I126-(G126/G$111),0)</f>
        <v>0</v>
      </c>
      <c r="K126" s="23"/>
      <c r="L126" s="23"/>
      <c r="M126" s="23"/>
      <c r="N126" s="23"/>
      <c r="O126" s="23"/>
      <c r="P126" s="23"/>
      <c r="Q126" s="23"/>
    </row>
    <row r="127" spans="3:17" s="6" customFormat="1" ht="14.55" hidden="1" x14ac:dyDescent="0.35">
      <c r="C127" s="65">
        <f>C126+1</f>
        <v>2016</v>
      </c>
      <c r="G127" s="23"/>
      <c r="H127" s="23">
        <f>H$108*H$112</f>
        <v>225</v>
      </c>
      <c r="I127" s="23">
        <f>IF(H127-(H127/H$111)&gt;0,H127-(H127/H$111),0)</f>
        <v>150</v>
      </c>
      <c r="J127" s="23">
        <f>IF(I127-(H127/H$111)&gt;0,I127-(H127/H$111),0)</f>
        <v>75</v>
      </c>
      <c r="K127" s="23">
        <f>IF(J127-(H127/H$111)&gt;0,J127-(H127/H$111),0)</f>
        <v>0</v>
      </c>
      <c r="L127" s="23"/>
      <c r="M127" s="23"/>
      <c r="N127" s="23"/>
      <c r="O127" s="23"/>
      <c r="P127" s="23"/>
      <c r="Q127" s="23"/>
    </row>
    <row r="128" spans="3:17" s="6" customFormat="1" ht="14.55" hidden="1" x14ac:dyDescent="0.35">
      <c r="C128" s="65">
        <f t="shared" ref="C128:C136" si="59">C127+1</f>
        <v>2017</v>
      </c>
      <c r="G128" s="23"/>
      <c r="H128" s="23"/>
      <c r="I128" s="23">
        <f>I$108*I$112</f>
        <v>0</v>
      </c>
      <c r="J128" s="23">
        <f>IF(I128-(I128/I$111)&gt;0,I128-(I128/I$111),0)</f>
        <v>0</v>
      </c>
      <c r="K128" s="23">
        <f>IF(J128-(I128/I$111)&gt;0,J128-(I128/I$111),0)</f>
        <v>0</v>
      </c>
      <c r="L128" s="23">
        <f>IF(K128-(I128/I$111)&gt;0,K128-(I128/I$111),0)</f>
        <v>0</v>
      </c>
      <c r="M128" s="23"/>
      <c r="N128" s="23"/>
      <c r="O128" s="23"/>
      <c r="P128" s="23"/>
      <c r="Q128" s="23"/>
    </row>
    <row r="129" spans="3:18" s="6" customFormat="1" ht="14.55" hidden="1" x14ac:dyDescent="0.35">
      <c r="C129" s="65">
        <f t="shared" si="59"/>
        <v>2018</v>
      </c>
      <c r="G129" s="23"/>
      <c r="H129" s="23"/>
      <c r="I129" s="23"/>
      <c r="J129" s="23">
        <f>J$108*J$112</f>
        <v>0</v>
      </c>
      <c r="K129" s="23">
        <f>IF(J129-(J129/J$111)&gt;0,J129-(J129/J$111),0)</f>
        <v>0</v>
      </c>
      <c r="L129" s="23">
        <f>IF(K129-(J129/J$111)&gt;0,K129-(J129/J$111),0)</f>
        <v>0</v>
      </c>
      <c r="M129" s="23">
        <f>IF(L129-(J129/J$111)&gt;0,L129-(J129/J$111),0)</f>
        <v>0</v>
      </c>
      <c r="N129" s="23"/>
      <c r="O129" s="23"/>
      <c r="P129" s="23"/>
      <c r="Q129" s="23"/>
    </row>
    <row r="130" spans="3:18" s="6" customFormat="1" ht="14.55" hidden="1" x14ac:dyDescent="0.35">
      <c r="C130" s="65">
        <f t="shared" si="59"/>
        <v>2019</v>
      </c>
      <c r="G130" s="23"/>
      <c r="H130" s="23"/>
      <c r="I130" s="23"/>
      <c r="J130" s="23"/>
      <c r="K130" s="23">
        <f>K$108*K$112</f>
        <v>0</v>
      </c>
      <c r="L130" s="23">
        <f>IF(K130-(K130/K$111)&gt;0,K130-(K130/K$111),0)</f>
        <v>0</v>
      </c>
      <c r="M130" s="23">
        <f>IF(L130-(K130/K$111)&gt;0,L130-(K130/K$111),0)</f>
        <v>0</v>
      </c>
      <c r="N130" s="23">
        <f>IF(M130-(K130/K$111)&gt;0,M130-(K130/K$111),0)</f>
        <v>0</v>
      </c>
      <c r="O130" s="23"/>
      <c r="P130" s="23"/>
      <c r="Q130" s="23"/>
    </row>
    <row r="131" spans="3:18" s="6" customFormat="1" ht="14.55" hidden="1" x14ac:dyDescent="0.35">
      <c r="C131" s="65">
        <f t="shared" si="59"/>
        <v>2020</v>
      </c>
      <c r="G131" s="23"/>
      <c r="H131" s="23"/>
      <c r="I131" s="23"/>
      <c r="J131" s="23"/>
      <c r="K131" s="23"/>
      <c r="L131" s="23">
        <f>L$108*L$112</f>
        <v>0</v>
      </c>
      <c r="M131" s="23">
        <f>IF(L131-(L131/L$111)&gt;0,L131-(L131/L$111),0)</f>
        <v>0</v>
      </c>
      <c r="N131" s="23">
        <f>IF(M131-(L131/L$111)&gt;0,M131-(L131/L$111),0)</f>
        <v>0</v>
      </c>
      <c r="O131" s="23">
        <f>IF(N131-(L131/L$111)&gt;0,N131-(L131/L$111),0)</f>
        <v>0</v>
      </c>
      <c r="P131" s="23"/>
      <c r="Q131" s="23"/>
    </row>
    <row r="132" spans="3:18" s="6" customFormat="1" ht="14.55" hidden="1" x14ac:dyDescent="0.35">
      <c r="C132" s="65">
        <f t="shared" si="59"/>
        <v>2021</v>
      </c>
      <c r="G132" s="23"/>
      <c r="H132" s="23"/>
      <c r="I132" s="23"/>
      <c r="J132" s="23"/>
      <c r="K132" s="23"/>
      <c r="L132" s="23"/>
      <c r="M132" s="23">
        <f>M$108*M$112</f>
        <v>0</v>
      </c>
      <c r="N132" s="23">
        <f>IF(M132-(M132/M$111)&gt;0,M132-(M132/M$111),0)</f>
        <v>0</v>
      </c>
      <c r="O132" s="23">
        <f>IF(N132-(M132/M$111)&gt;0,N132-(M132/M$111),0)</f>
        <v>0</v>
      </c>
      <c r="P132" s="23">
        <f>IF(O132-(M132/M$111)&gt;0,O132-(M132/M$111),0)</f>
        <v>0</v>
      </c>
      <c r="Q132" s="23"/>
    </row>
    <row r="133" spans="3:18" s="6" customFormat="1" ht="14.55" hidden="1" x14ac:dyDescent="0.35">
      <c r="C133" s="65">
        <f t="shared" si="59"/>
        <v>2022</v>
      </c>
      <c r="G133" s="23"/>
      <c r="H133" s="23"/>
      <c r="I133" s="23"/>
      <c r="J133" s="23"/>
      <c r="K133" s="23"/>
      <c r="L133" s="23"/>
      <c r="M133" s="23"/>
      <c r="N133" s="23">
        <f>N$108*N$112</f>
        <v>0</v>
      </c>
      <c r="O133" s="23">
        <f>IF(N133-(N133/N$111)&gt;0,N133-(N133/N$111),0)</f>
        <v>0</v>
      </c>
      <c r="P133" s="23">
        <f>IF(O133-(N133/N$111)&gt;0,O133-(N133/N$111),0)</f>
        <v>0</v>
      </c>
      <c r="Q133" s="23">
        <f>IF(P133-(N133/N$111)&gt;0,P133-(N133/N$111),0)</f>
        <v>0</v>
      </c>
    </row>
    <row r="134" spans="3:18" s="6" customFormat="1" ht="14.55" hidden="1" x14ac:dyDescent="0.35">
      <c r="C134" s="65">
        <f t="shared" si="59"/>
        <v>2023</v>
      </c>
      <c r="G134" s="23"/>
      <c r="H134" s="23"/>
      <c r="I134" s="23"/>
      <c r="J134" s="23"/>
      <c r="K134" s="23"/>
      <c r="L134" s="23"/>
      <c r="M134" s="23"/>
      <c r="N134" s="23"/>
      <c r="O134" s="23">
        <f>O$108*O$112</f>
        <v>0</v>
      </c>
      <c r="P134" s="23">
        <f>IF(O134-(O134/O$111)&gt;0,O134-(O134/O$111),0)</f>
        <v>0</v>
      </c>
      <c r="Q134" s="23">
        <f>IF(P134-(O134/O$111)&gt;0,P134-(O134/O$111),0)</f>
        <v>0</v>
      </c>
      <c r="R134" s="23"/>
    </row>
    <row r="135" spans="3:18" s="6" customFormat="1" ht="14.55" hidden="1" x14ac:dyDescent="0.35">
      <c r="C135" s="65">
        <f t="shared" si="59"/>
        <v>2024</v>
      </c>
      <c r="G135" s="23"/>
      <c r="H135" s="23"/>
      <c r="I135" s="23"/>
      <c r="J135" s="23"/>
      <c r="K135" s="23"/>
      <c r="L135" s="23"/>
      <c r="M135" s="23"/>
      <c r="N135" s="23"/>
      <c r="O135" s="23"/>
      <c r="P135" s="23">
        <f>P$108*P$112</f>
        <v>0</v>
      </c>
      <c r="Q135" s="23">
        <f>IF(P135-(P135/P$111)&gt;0,P135-(P135/P$111),0)</f>
        <v>0</v>
      </c>
      <c r="R135" s="23"/>
    </row>
    <row r="136" spans="3:18" s="6" customFormat="1" ht="14.55" hidden="1" x14ac:dyDescent="0.35">
      <c r="C136" s="65">
        <f t="shared" si="59"/>
        <v>2025</v>
      </c>
      <c r="G136" s="22"/>
      <c r="H136" s="43"/>
      <c r="I136" s="43"/>
      <c r="J136" s="43"/>
      <c r="K136" s="43"/>
      <c r="L136" s="43"/>
      <c r="M136" s="43"/>
      <c r="N136" s="43"/>
      <c r="O136" s="43"/>
      <c r="P136" s="43"/>
      <c r="Q136" s="23">
        <f>Q$108*Q$112</f>
        <v>0</v>
      </c>
      <c r="R136" s="23"/>
    </row>
    <row r="137" spans="3:18" s="6" customFormat="1" ht="14.55" hidden="1" x14ac:dyDescent="0.35">
      <c r="C137" s="1"/>
      <c r="G137" s="22"/>
      <c r="H137" s="20"/>
      <c r="J137" s="20"/>
    </row>
    <row r="138" spans="3:18" s="6" customFormat="1" ht="14.55" hidden="1" x14ac:dyDescent="0.35">
      <c r="C138" s="3" t="s">
        <v>288</v>
      </c>
      <c r="G138" s="22"/>
      <c r="H138" s="20"/>
      <c r="J138" s="20"/>
    </row>
    <row r="139" spans="3:18" s="6" customFormat="1" ht="14.55" hidden="1" x14ac:dyDescent="0.35">
      <c r="C139" s="1" t="s">
        <v>285</v>
      </c>
      <c r="G139" s="23">
        <f>G98*G117*G106</f>
        <v>0</v>
      </c>
      <c r="H139" s="23">
        <f t="shared" ref="H139:Q139" si="60">H98*H117*H106</f>
        <v>0</v>
      </c>
      <c r="I139" s="23">
        <f t="shared" si="60"/>
        <v>0</v>
      </c>
      <c r="J139" s="23">
        <f t="shared" si="60"/>
        <v>0</v>
      </c>
      <c r="K139" s="23">
        <f t="shared" si="60"/>
        <v>0</v>
      </c>
      <c r="L139" s="23">
        <f t="shared" si="60"/>
        <v>0</v>
      </c>
      <c r="M139" s="23">
        <f t="shared" si="60"/>
        <v>0</v>
      </c>
      <c r="N139" s="23">
        <f t="shared" si="60"/>
        <v>0</v>
      </c>
      <c r="O139" s="23">
        <f t="shared" si="60"/>
        <v>0</v>
      </c>
      <c r="P139" s="23">
        <f t="shared" si="60"/>
        <v>0</v>
      </c>
      <c r="Q139" s="23">
        <f t="shared" si="60"/>
        <v>0</v>
      </c>
    </row>
    <row r="140" spans="3:18" s="6" customFormat="1" ht="14.55" hidden="1" x14ac:dyDescent="0.35">
      <c r="C140" s="1" t="s">
        <v>286</v>
      </c>
      <c r="G140" s="22"/>
      <c r="H140" s="43">
        <f>G139*G118*H106</f>
        <v>0</v>
      </c>
      <c r="I140" s="43">
        <f t="shared" ref="I140:Q140" si="61">H139*H118*I106</f>
        <v>0</v>
      </c>
      <c r="J140" s="43">
        <f t="shared" si="61"/>
        <v>0</v>
      </c>
      <c r="K140" s="43">
        <f t="shared" si="61"/>
        <v>0</v>
      </c>
      <c r="L140" s="43">
        <f t="shared" si="61"/>
        <v>0</v>
      </c>
      <c r="M140" s="43">
        <f t="shared" si="61"/>
        <v>0</v>
      </c>
      <c r="N140" s="43">
        <f t="shared" si="61"/>
        <v>0</v>
      </c>
      <c r="O140" s="43">
        <f t="shared" si="61"/>
        <v>0</v>
      </c>
      <c r="P140" s="43">
        <f t="shared" si="61"/>
        <v>0</v>
      </c>
      <c r="Q140" s="43">
        <f t="shared" si="61"/>
        <v>0</v>
      </c>
    </row>
    <row r="141" spans="3:18" s="6" customFormat="1" ht="14.55" hidden="1" x14ac:dyDescent="0.35">
      <c r="C141" s="1" t="s">
        <v>287</v>
      </c>
      <c r="G141" s="22"/>
      <c r="H141" s="20"/>
      <c r="I141" s="43">
        <f>H140*G119*I106</f>
        <v>0</v>
      </c>
      <c r="J141" s="43">
        <f t="shared" ref="J141:Q141" si="62">I140*H119*J106</f>
        <v>0</v>
      </c>
      <c r="K141" s="43">
        <f t="shared" si="62"/>
        <v>0</v>
      </c>
      <c r="L141" s="43">
        <f t="shared" si="62"/>
        <v>0</v>
      </c>
      <c r="M141" s="43">
        <f t="shared" si="62"/>
        <v>0</v>
      </c>
      <c r="N141" s="43">
        <f t="shared" si="62"/>
        <v>0</v>
      </c>
      <c r="O141" s="43">
        <f t="shared" si="62"/>
        <v>0</v>
      </c>
      <c r="P141" s="43">
        <f t="shared" si="62"/>
        <v>0</v>
      </c>
      <c r="Q141" s="43">
        <f t="shared" si="62"/>
        <v>0</v>
      </c>
    </row>
    <row r="142" spans="3:18" s="6" customFormat="1" ht="14.55" hidden="1" x14ac:dyDescent="0.35">
      <c r="C142" s="3" t="s">
        <v>277</v>
      </c>
      <c r="G142" s="22"/>
      <c r="H142" s="20"/>
      <c r="I142" s="43"/>
      <c r="J142" s="43"/>
      <c r="K142" s="43"/>
      <c r="L142" s="43"/>
      <c r="M142" s="43"/>
      <c r="N142" s="43"/>
      <c r="O142" s="43"/>
      <c r="P142" s="43"/>
      <c r="Q142" s="43"/>
    </row>
    <row r="143" spans="3:18" s="6" customFormat="1" ht="14.55" hidden="1" x14ac:dyDescent="0.35">
      <c r="C143" s="65">
        <v>2015</v>
      </c>
      <c r="G143" s="23">
        <f>G$109*G$117</f>
        <v>0</v>
      </c>
      <c r="H143" s="23">
        <f>IF(G143-(G143/G$116)&gt;0,G143-(G143/G$116),0)</f>
        <v>0</v>
      </c>
      <c r="I143" s="23">
        <f>IF(H143-(G143/G$116)&gt;0,H143-(G143/G$116),0)</f>
        <v>0</v>
      </c>
      <c r="J143" s="23">
        <f>IF(I143-(G143/G$116)&gt;0,I143-(G143/G$116),0)</f>
        <v>0</v>
      </c>
      <c r="K143" s="23"/>
      <c r="L143" s="23"/>
      <c r="M143" s="23"/>
      <c r="N143" s="23"/>
      <c r="O143" s="23"/>
      <c r="P143" s="23"/>
      <c r="Q143" s="23"/>
    </row>
    <row r="144" spans="3:18" s="6" customFormat="1" ht="14.55" hidden="1" x14ac:dyDescent="0.35">
      <c r="C144" s="65">
        <f>C143+1</f>
        <v>2016</v>
      </c>
      <c r="G144" s="23"/>
      <c r="H144" s="23">
        <f>H$109*H$117</f>
        <v>0</v>
      </c>
      <c r="I144" s="23">
        <f>IF(H144-(H144/H$116)&gt;0,H144-(H144/H$116),0)</f>
        <v>0</v>
      </c>
      <c r="J144" s="23">
        <f>IF(I144-(H144/H$116)&gt;0,I144-(H144/H$116),0)</f>
        <v>0</v>
      </c>
      <c r="K144" s="23">
        <f>IF(J144-(H144/H$116)&gt;0,J144-(H144/H$116),0)</f>
        <v>0</v>
      </c>
      <c r="L144" s="23"/>
      <c r="M144" s="23"/>
      <c r="N144" s="23"/>
      <c r="O144" s="23"/>
      <c r="P144" s="23"/>
      <c r="Q144" s="23"/>
    </row>
    <row r="145" spans="3:18" s="6" customFormat="1" ht="14.55" hidden="1" x14ac:dyDescent="0.35">
      <c r="C145" s="65">
        <f t="shared" ref="C145:C153" si="63">C144+1</f>
        <v>2017</v>
      </c>
      <c r="G145" s="23"/>
      <c r="H145" s="23"/>
      <c r="I145" s="23">
        <f>I$109*I$117</f>
        <v>0</v>
      </c>
      <c r="J145" s="23">
        <f>IF(I145-(I145/I$116)&gt;0,I145-(I145/I$116),0)</f>
        <v>0</v>
      </c>
      <c r="K145" s="23">
        <f>IF(J145-(I145/I$116)&gt;0,J145-(I145/I$116),0)</f>
        <v>0</v>
      </c>
      <c r="L145" s="23">
        <f>IF(K145-(I145/I$116)&gt;0,K145-(I145/I$116),0)</f>
        <v>0</v>
      </c>
      <c r="M145" s="23"/>
      <c r="N145" s="23"/>
      <c r="O145" s="23"/>
      <c r="P145" s="23"/>
      <c r="Q145" s="23"/>
    </row>
    <row r="146" spans="3:18" s="6" customFormat="1" ht="14.55" hidden="1" x14ac:dyDescent="0.35">
      <c r="C146" s="65">
        <f t="shared" si="63"/>
        <v>2018</v>
      </c>
      <c r="G146" s="23"/>
      <c r="H146" s="23"/>
      <c r="I146" s="23"/>
      <c r="J146" s="23">
        <f>J$109*J$117</f>
        <v>0</v>
      </c>
      <c r="K146" s="23">
        <f>IF(J146-(J146/J$116)&gt;0,J146-(J146/J$116),0)</f>
        <v>0</v>
      </c>
      <c r="L146" s="23">
        <f>IF(K146-(J146/J$116)&gt;0,K146-(J146/J$116),0)</f>
        <v>0</v>
      </c>
      <c r="M146" s="23">
        <f>IF(L146-(J146/J$116)&gt;0,L146-(J146/J$116),0)</f>
        <v>0</v>
      </c>
      <c r="N146" s="23"/>
      <c r="O146" s="23"/>
      <c r="P146" s="23"/>
      <c r="Q146" s="23"/>
    </row>
    <row r="147" spans="3:18" s="6" customFormat="1" ht="14.55" hidden="1" x14ac:dyDescent="0.35">
      <c r="C147" s="65">
        <f t="shared" si="63"/>
        <v>2019</v>
      </c>
      <c r="G147" s="23"/>
      <c r="H147" s="23"/>
      <c r="I147" s="23"/>
      <c r="J147" s="23"/>
      <c r="K147" s="23">
        <f>K$109*K$117</f>
        <v>0</v>
      </c>
      <c r="L147" s="23">
        <f>IF(K147-(K147/K$116)&gt;0,K147-(K147/K$116),0)</f>
        <v>0</v>
      </c>
      <c r="M147" s="23">
        <f>IF(L147-(K147/K$116)&gt;0,L147-(K147/K$116),0)</f>
        <v>0</v>
      </c>
      <c r="N147" s="23">
        <f>IF(M147-(K147/K$116)&gt;0,M147-(K147/K$116),0)</f>
        <v>0</v>
      </c>
      <c r="O147" s="23"/>
      <c r="P147" s="23"/>
      <c r="Q147" s="23"/>
    </row>
    <row r="148" spans="3:18" s="6" customFormat="1" ht="14.55" hidden="1" x14ac:dyDescent="0.35">
      <c r="C148" s="65">
        <f t="shared" si="63"/>
        <v>2020</v>
      </c>
      <c r="G148" s="23"/>
      <c r="H148" s="23"/>
      <c r="I148" s="23"/>
      <c r="J148" s="23"/>
      <c r="K148" s="23"/>
      <c r="L148" s="23">
        <f>L$109*L$117</f>
        <v>0</v>
      </c>
      <c r="M148" s="23">
        <f>IF(L148-(L148/L$116)&gt;0,L148-(L148/L$116),0)</f>
        <v>0</v>
      </c>
      <c r="N148" s="23">
        <f>IF(M148-(L148/L$116)&gt;0,M148-(L148/L$116),0)</f>
        <v>0</v>
      </c>
      <c r="O148" s="23">
        <f>IF(N148-(L148/L$116)&gt;0,N148-(L148/L$116),0)</f>
        <v>0</v>
      </c>
      <c r="P148" s="23"/>
      <c r="Q148" s="23"/>
    </row>
    <row r="149" spans="3:18" s="6" customFormat="1" ht="14.55" hidden="1" x14ac:dyDescent="0.35">
      <c r="C149" s="65">
        <f t="shared" si="63"/>
        <v>2021</v>
      </c>
      <c r="G149" s="23"/>
      <c r="H149" s="23"/>
      <c r="I149" s="23"/>
      <c r="J149" s="23"/>
      <c r="K149" s="23"/>
      <c r="L149" s="23"/>
      <c r="M149" s="23">
        <f>M$109*M$117</f>
        <v>0</v>
      </c>
      <c r="N149" s="23">
        <f>IF(M149-(M149/M$116)&gt;0,M149-(M149/M$116),0)</f>
        <v>0</v>
      </c>
      <c r="O149" s="23">
        <f>IF(N149-(M149/M$116)&gt;0,N149-(M149/M$116),0)</f>
        <v>0</v>
      </c>
      <c r="P149" s="23">
        <f>IF(O149-(M149/M$116)&gt;0,O149-(M149/M$116),0)</f>
        <v>0</v>
      </c>
      <c r="Q149" s="23"/>
    </row>
    <row r="150" spans="3:18" s="6" customFormat="1" ht="14.55" hidden="1" x14ac:dyDescent="0.35">
      <c r="C150" s="65">
        <f t="shared" si="63"/>
        <v>2022</v>
      </c>
      <c r="G150" s="23"/>
      <c r="H150" s="23"/>
      <c r="I150" s="23"/>
      <c r="J150" s="23"/>
      <c r="K150" s="23"/>
      <c r="L150" s="23"/>
      <c r="M150" s="23"/>
      <c r="N150" s="23">
        <f>N$109*N$117</f>
        <v>0</v>
      </c>
      <c r="O150" s="23">
        <f>IF(N150-(N150/N$116)&gt;0,N150-(N150/N$116),0)</f>
        <v>0</v>
      </c>
      <c r="P150" s="23">
        <f>IF(O150-(N150/N$116)&gt;0,O150-(N150/N$116),0)</f>
        <v>0</v>
      </c>
      <c r="Q150" s="23">
        <f>IF(P150-(N150/N$116)&gt;0,P150-(N150/N$116),0)</f>
        <v>0</v>
      </c>
    </row>
    <row r="151" spans="3:18" s="6" customFormat="1" ht="14.55" hidden="1" x14ac:dyDescent="0.35">
      <c r="C151" s="65">
        <f t="shared" si="63"/>
        <v>2023</v>
      </c>
      <c r="G151" s="23"/>
      <c r="H151" s="23"/>
      <c r="I151" s="23"/>
      <c r="J151" s="23"/>
      <c r="K151" s="23"/>
      <c r="L151" s="23"/>
      <c r="M151" s="23"/>
      <c r="N151" s="23"/>
      <c r="O151" s="23">
        <f>O$109*O$117</f>
        <v>0</v>
      </c>
      <c r="P151" s="23">
        <f>IF(O151-(O151/O$116)&gt;0,O151-(O151/O$116),0)</f>
        <v>0</v>
      </c>
      <c r="Q151" s="23">
        <f>IF(P151-(O151/O$116)&gt;0,P151-(O151/O$116),0)</f>
        <v>0</v>
      </c>
      <c r="R151" s="23"/>
    </row>
    <row r="152" spans="3:18" s="6" customFormat="1" ht="14.55" hidden="1" x14ac:dyDescent="0.35">
      <c r="C152" s="65">
        <f t="shared" si="63"/>
        <v>2024</v>
      </c>
      <c r="G152" s="23"/>
      <c r="H152" s="23"/>
      <c r="I152" s="23"/>
      <c r="J152" s="23"/>
      <c r="K152" s="23"/>
      <c r="L152" s="23"/>
      <c r="M152" s="23"/>
      <c r="N152" s="23"/>
      <c r="O152" s="23"/>
      <c r="P152" s="23">
        <f>P$109*P$117</f>
        <v>0</v>
      </c>
      <c r="Q152" s="23">
        <f>IF(P152-(P152/P$116)&gt;0,P152-(P152/P$116),0)</f>
        <v>0</v>
      </c>
      <c r="R152" s="23"/>
    </row>
    <row r="153" spans="3:18" s="6" customFormat="1" ht="14.55" hidden="1" x14ac:dyDescent="0.35">
      <c r="C153" s="65">
        <f t="shared" si="63"/>
        <v>2025</v>
      </c>
      <c r="G153" s="23"/>
      <c r="H153" s="23"/>
      <c r="I153" s="23"/>
      <c r="J153" s="23"/>
      <c r="K153" s="23"/>
      <c r="L153" s="23"/>
      <c r="M153" s="23"/>
      <c r="N153" s="23"/>
      <c r="O153" s="23"/>
      <c r="P153" s="23"/>
      <c r="Q153" s="23">
        <f>Q$109*Q$117</f>
        <v>0</v>
      </c>
      <c r="R153" s="23"/>
    </row>
    <row r="154" spans="3:18" s="6" customFormat="1" ht="14.55" hidden="1" x14ac:dyDescent="0.35">
      <c r="C154" s="1"/>
      <c r="G154" s="22"/>
      <c r="H154" s="43"/>
      <c r="I154" s="43"/>
      <c r="J154" s="43"/>
      <c r="K154" s="43"/>
      <c r="L154" s="43"/>
      <c r="M154" s="43"/>
      <c r="N154" s="43"/>
      <c r="O154" s="43"/>
      <c r="P154" s="43"/>
      <c r="Q154" s="43"/>
    </row>
    <row r="155" spans="3:18" s="6" customFormat="1" ht="14.55" hidden="1" x14ac:dyDescent="0.35">
      <c r="C155" s="1"/>
      <c r="G155" s="22"/>
      <c r="H155" s="20"/>
      <c r="I155" s="43"/>
      <c r="J155" s="43"/>
      <c r="K155" s="43"/>
      <c r="L155" s="43"/>
      <c r="M155" s="43"/>
      <c r="N155" s="43"/>
      <c r="O155" s="43"/>
      <c r="P155" s="43"/>
      <c r="Q155" s="43"/>
    </row>
    <row r="156" spans="3:18" s="6" customFormat="1" x14ac:dyDescent="0.3">
      <c r="C156" s="47"/>
      <c r="G156" s="22"/>
      <c r="H156" s="20"/>
      <c r="J156" s="20"/>
    </row>
    <row r="157" spans="3:18" s="6" customFormat="1" x14ac:dyDescent="0.3">
      <c r="C157" s="39" t="s">
        <v>289</v>
      </c>
      <c r="D157" s="39"/>
      <c r="E157" s="39"/>
      <c r="F157" s="39"/>
      <c r="G157" s="42">
        <f>SUM(G122:G136)</f>
        <v>0</v>
      </c>
      <c r="H157" s="42">
        <f t="shared" ref="H157:Q157" si="64">SUM(H122:H136)</f>
        <v>225</v>
      </c>
      <c r="I157" s="42">
        <f t="shared" si="64"/>
        <v>220.15513091580939</v>
      </c>
      <c r="J157" s="42">
        <f t="shared" si="64"/>
        <v>216.10247551481083</v>
      </c>
      <c r="K157" s="42">
        <f t="shared" si="64"/>
        <v>213.01933805399582</v>
      </c>
      <c r="L157" s="42">
        <f t="shared" si="64"/>
        <v>215.67640503344472</v>
      </c>
      <c r="M157" s="42">
        <f t="shared" si="64"/>
        <v>218.03182417232938</v>
      </c>
      <c r="N157" s="42">
        <f t="shared" si="64"/>
        <v>219.95156787126925</v>
      </c>
      <c r="O157" s="42">
        <f t="shared" si="64"/>
        <v>221.5061309665175</v>
      </c>
      <c r="P157" s="42">
        <f t="shared" si="64"/>
        <v>222.99901957891689</v>
      </c>
      <c r="Q157" s="42">
        <f t="shared" si="64"/>
        <v>224.41422061082918</v>
      </c>
    </row>
    <row r="158" spans="3:18" s="6" customFormat="1" x14ac:dyDescent="0.3">
      <c r="C158" s="39" t="s">
        <v>290</v>
      </c>
      <c r="D158" s="39"/>
      <c r="E158" s="39"/>
      <c r="F158" s="39"/>
      <c r="G158" s="42">
        <f>SUM(G139:G153)</f>
        <v>0</v>
      </c>
      <c r="H158" s="42">
        <f t="shared" ref="H158:Q158" si="65">SUM(H139:H153)</f>
        <v>0</v>
      </c>
      <c r="I158" s="42">
        <f t="shared" si="65"/>
        <v>0</v>
      </c>
      <c r="J158" s="42">
        <f t="shared" si="65"/>
        <v>0</v>
      </c>
      <c r="K158" s="42">
        <f t="shared" si="65"/>
        <v>0</v>
      </c>
      <c r="L158" s="42">
        <f t="shared" si="65"/>
        <v>0</v>
      </c>
      <c r="M158" s="42">
        <f t="shared" si="65"/>
        <v>0</v>
      </c>
      <c r="N158" s="42">
        <f t="shared" si="65"/>
        <v>0</v>
      </c>
      <c r="O158" s="42">
        <f t="shared" si="65"/>
        <v>0</v>
      </c>
      <c r="P158" s="42">
        <f t="shared" si="65"/>
        <v>0</v>
      </c>
      <c r="Q158" s="42">
        <f t="shared" si="65"/>
        <v>0</v>
      </c>
    </row>
    <row r="159" spans="3:18" s="6" customFormat="1" x14ac:dyDescent="0.3">
      <c r="C159" s="39" t="s">
        <v>8</v>
      </c>
      <c r="D159" s="39"/>
      <c r="E159" s="39"/>
      <c r="F159" s="39"/>
      <c r="G159" s="42">
        <f>SUM(G157:G158)</f>
        <v>0</v>
      </c>
      <c r="H159" s="42">
        <f t="shared" ref="H159:Q159" si="66">SUM(H157:H158)</f>
        <v>225</v>
      </c>
      <c r="I159" s="42">
        <f t="shared" si="66"/>
        <v>220.15513091580939</v>
      </c>
      <c r="J159" s="42">
        <f t="shared" si="66"/>
        <v>216.10247551481083</v>
      </c>
      <c r="K159" s="42">
        <f t="shared" si="66"/>
        <v>213.01933805399582</v>
      </c>
      <c r="L159" s="42">
        <f t="shared" si="66"/>
        <v>215.67640503344472</v>
      </c>
      <c r="M159" s="42">
        <f t="shared" si="66"/>
        <v>218.03182417232938</v>
      </c>
      <c r="N159" s="42">
        <f t="shared" si="66"/>
        <v>219.95156787126925</v>
      </c>
      <c r="O159" s="42">
        <f t="shared" si="66"/>
        <v>221.5061309665175</v>
      </c>
      <c r="P159" s="42">
        <f t="shared" si="66"/>
        <v>222.99901957891689</v>
      </c>
      <c r="Q159" s="42">
        <f t="shared" si="66"/>
        <v>224.41422061082918</v>
      </c>
    </row>
    <row r="160" spans="3:18" s="6" customFormat="1" x14ac:dyDescent="0.3">
      <c r="C160" s="47"/>
      <c r="G160" s="22"/>
      <c r="H160" s="20"/>
      <c r="J160" s="20"/>
    </row>
    <row r="161" spans="2:17" x14ac:dyDescent="0.3">
      <c r="H161" s="18"/>
    </row>
    <row r="162" spans="2:17" x14ac:dyDescent="0.3">
      <c r="B162" s="8" t="s">
        <v>294</v>
      </c>
      <c r="C162" s="8"/>
      <c r="D162" s="8"/>
      <c r="E162" s="8"/>
      <c r="F162" s="8"/>
      <c r="G162" s="8"/>
      <c r="H162" s="8"/>
      <c r="I162" s="8"/>
      <c r="J162" s="8"/>
      <c r="K162" s="8"/>
      <c r="L162" s="8"/>
      <c r="M162" s="8"/>
      <c r="N162" s="8"/>
      <c r="O162" s="8"/>
      <c r="P162" s="8"/>
      <c r="Q162" s="8"/>
    </row>
    <row r="164" spans="2:17" x14ac:dyDescent="0.3">
      <c r="C164" s="5" t="s">
        <v>295</v>
      </c>
      <c r="D164" s="37"/>
      <c r="E164" s="37"/>
      <c r="F164" s="37"/>
      <c r="G164" s="37"/>
      <c r="H164" s="37"/>
      <c r="I164" s="37"/>
      <c r="J164" s="37"/>
      <c r="K164" s="37"/>
      <c r="L164" s="37"/>
      <c r="M164" s="37"/>
      <c r="N164" s="37"/>
      <c r="O164" s="37"/>
      <c r="P164" s="37"/>
      <c r="Q164" s="37"/>
    </row>
    <row r="165" spans="2:17" x14ac:dyDescent="0.3">
      <c r="C165" s="6" t="s">
        <v>9</v>
      </c>
      <c r="E165" t="s">
        <v>25</v>
      </c>
      <c r="G165" s="57">
        <v>15</v>
      </c>
      <c r="H165" s="57">
        <f>G165</f>
        <v>15</v>
      </c>
      <c r="I165" s="57">
        <f t="shared" ref="I165:Q165" si="67">H165</f>
        <v>15</v>
      </c>
      <c r="J165" s="57">
        <v>15</v>
      </c>
      <c r="K165" s="57">
        <f t="shared" si="67"/>
        <v>15</v>
      </c>
      <c r="L165" s="57">
        <f t="shared" si="67"/>
        <v>15</v>
      </c>
      <c r="M165" s="57">
        <f t="shared" si="67"/>
        <v>15</v>
      </c>
      <c r="N165" s="57">
        <f t="shared" si="67"/>
        <v>15</v>
      </c>
      <c r="O165" s="57">
        <f t="shared" si="67"/>
        <v>15</v>
      </c>
      <c r="P165" s="57">
        <f t="shared" si="67"/>
        <v>15</v>
      </c>
      <c r="Q165" s="57">
        <f t="shared" si="67"/>
        <v>15</v>
      </c>
    </row>
    <row r="166" spans="2:17" x14ac:dyDescent="0.3">
      <c r="C166" s="39" t="s">
        <v>297</v>
      </c>
      <c r="D166" s="39"/>
      <c r="E166" s="39"/>
      <c r="F166" s="39"/>
      <c r="G166" s="40">
        <f>G159/G165</f>
        <v>0</v>
      </c>
      <c r="H166" s="40">
        <f t="shared" ref="H166:Q166" si="68">H159/H165</f>
        <v>15</v>
      </c>
      <c r="I166" s="40">
        <f t="shared" si="68"/>
        <v>14.677008727720626</v>
      </c>
      <c r="J166" s="40">
        <f t="shared" si="68"/>
        <v>14.406831700987389</v>
      </c>
      <c r="K166" s="40">
        <f t="shared" si="68"/>
        <v>14.201289203599721</v>
      </c>
      <c r="L166" s="40">
        <f t="shared" si="68"/>
        <v>14.378427002229648</v>
      </c>
      <c r="M166" s="40">
        <f t="shared" si="68"/>
        <v>14.535454944821959</v>
      </c>
      <c r="N166" s="40">
        <f t="shared" si="68"/>
        <v>14.663437858084617</v>
      </c>
      <c r="O166" s="40">
        <f t="shared" si="68"/>
        <v>14.767075397767833</v>
      </c>
      <c r="P166" s="40">
        <f t="shared" si="68"/>
        <v>14.866601305261126</v>
      </c>
      <c r="Q166" s="40">
        <f t="shared" si="68"/>
        <v>14.960948040721945</v>
      </c>
    </row>
    <row r="167" spans="2:17" x14ac:dyDescent="0.3">
      <c r="C167" s="6" t="s">
        <v>2</v>
      </c>
      <c r="E167" t="s">
        <v>24</v>
      </c>
      <c r="G167" s="57">
        <v>10</v>
      </c>
      <c r="H167" s="57">
        <f>G167</f>
        <v>10</v>
      </c>
      <c r="I167" s="57">
        <f t="shared" ref="I167:Q167" si="69">H167</f>
        <v>10</v>
      </c>
      <c r="J167" s="57">
        <f t="shared" si="69"/>
        <v>10</v>
      </c>
      <c r="K167" s="57">
        <f t="shared" si="69"/>
        <v>10</v>
      </c>
      <c r="L167" s="57">
        <f t="shared" si="69"/>
        <v>10</v>
      </c>
      <c r="M167" s="57">
        <f t="shared" si="69"/>
        <v>10</v>
      </c>
      <c r="N167" s="57">
        <f t="shared" si="69"/>
        <v>10</v>
      </c>
      <c r="O167" s="57">
        <f t="shared" si="69"/>
        <v>10</v>
      </c>
      <c r="P167" s="57">
        <f t="shared" si="69"/>
        <v>10</v>
      </c>
      <c r="Q167" s="57">
        <f t="shared" si="69"/>
        <v>10</v>
      </c>
    </row>
    <row r="168" spans="2:17" x14ac:dyDescent="0.3">
      <c r="C168" s="6" t="s">
        <v>3</v>
      </c>
      <c r="E168" t="s">
        <v>24</v>
      </c>
      <c r="G168" s="57">
        <v>2</v>
      </c>
      <c r="H168" s="57">
        <f t="shared" ref="H168:Q169" si="70">G168</f>
        <v>2</v>
      </c>
      <c r="I168" s="57">
        <f t="shared" si="70"/>
        <v>2</v>
      </c>
      <c r="J168" s="57">
        <f t="shared" si="70"/>
        <v>2</v>
      </c>
      <c r="K168" s="57">
        <f t="shared" si="70"/>
        <v>2</v>
      </c>
      <c r="L168" s="57">
        <f t="shared" si="70"/>
        <v>2</v>
      </c>
      <c r="M168" s="57">
        <f t="shared" si="70"/>
        <v>2</v>
      </c>
      <c r="N168" s="57">
        <f t="shared" si="70"/>
        <v>2</v>
      </c>
      <c r="O168" s="57">
        <f t="shared" si="70"/>
        <v>2</v>
      </c>
      <c r="P168" s="57">
        <f t="shared" si="70"/>
        <v>2</v>
      </c>
      <c r="Q168" s="57">
        <f t="shared" si="70"/>
        <v>2</v>
      </c>
    </row>
    <row r="169" spans="2:17" x14ac:dyDescent="0.3">
      <c r="C169" s="6" t="s">
        <v>4</v>
      </c>
      <c r="E169" t="s">
        <v>24</v>
      </c>
      <c r="G169" s="57">
        <v>5</v>
      </c>
      <c r="H169" s="57">
        <f t="shared" si="70"/>
        <v>5</v>
      </c>
      <c r="I169" s="57">
        <f t="shared" si="70"/>
        <v>5</v>
      </c>
      <c r="J169" s="57">
        <f t="shared" si="70"/>
        <v>5</v>
      </c>
      <c r="K169" s="57">
        <f t="shared" si="70"/>
        <v>5</v>
      </c>
      <c r="L169" s="57">
        <f t="shared" si="70"/>
        <v>5</v>
      </c>
      <c r="M169" s="57">
        <f t="shared" si="70"/>
        <v>5</v>
      </c>
      <c r="N169" s="57">
        <f t="shared" si="70"/>
        <v>5</v>
      </c>
      <c r="O169" s="57">
        <f t="shared" si="70"/>
        <v>5</v>
      </c>
      <c r="P169" s="57">
        <f t="shared" si="70"/>
        <v>5</v>
      </c>
      <c r="Q169" s="57">
        <f t="shared" si="70"/>
        <v>5</v>
      </c>
    </row>
    <row r="170" spans="2:17" x14ac:dyDescent="0.3">
      <c r="C170" s="39" t="s">
        <v>298</v>
      </c>
      <c r="D170" s="39"/>
      <c r="E170" s="39"/>
      <c r="F170" s="39"/>
      <c r="G170" s="40">
        <f t="shared" ref="G170:Q170" si="71">G166/G167</f>
        <v>0</v>
      </c>
      <c r="H170" s="40">
        <f t="shared" si="71"/>
        <v>1.5</v>
      </c>
      <c r="I170" s="40">
        <f t="shared" si="71"/>
        <v>1.4677008727720626</v>
      </c>
      <c r="J170" s="40">
        <f t="shared" si="71"/>
        <v>1.440683170098739</v>
      </c>
      <c r="K170" s="40">
        <f t="shared" si="71"/>
        <v>1.4201289203599721</v>
      </c>
      <c r="L170" s="40">
        <f t="shared" si="71"/>
        <v>1.4378427002229648</v>
      </c>
      <c r="M170" s="40">
        <f t="shared" si="71"/>
        <v>1.4535454944821959</v>
      </c>
      <c r="N170" s="40">
        <f t="shared" si="71"/>
        <v>1.4663437858084616</v>
      </c>
      <c r="O170" s="40">
        <f t="shared" si="71"/>
        <v>1.4767075397767833</v>
      </c>
      <c r="P170" s="40">
        <f t="shared" si="71"/>
        <v>1.4866601305261127</v>
      </c>
      <c r="Q170" s="40">
        <f t="shared" si="71"/>
        <v>1.4960948040721944</v>
      </c>
    </row>
    <row r="171" spans="2:17" x14ac:dyDescent="0.3">
      <c r="C171" s="39" t="s">
        <v>299</v>
      </c>
      <c r="D171" s="39"/>
      <c r="E171" s="39"/>
      <c r="F171" s="39"/>
      <c r="G171" s="40">
        <f t="shared" ref="G171:Q171" si="72">G166/G168</f>
        <v>0</v>
      </c>
      <c r="H171" s="40">
        <f t="shared" si="72"/>
        <v>7.5</v>
      </c>
      <c r="I171" s="40">
        <f t="shared" si="72"/>
        <v>7.3385043638603129</v>
      </c>
      <c r="J171" s="40">
        <f t="shared" si="72"/>
        <v>7.2034158504936947</v>
      </c>
      <c r="K171" s="40">
        <f t="shared" si="72"/>
        <v>7.1006446017998606</v>
      </c>
      <c r="L171" s="40">
        <f t="shared" si="72"/>
        <v>7.1892135011148239</v>
      </c>
      <c r="M171" s="40">
        <f t="shared" si="72"/>
        <v>7.2677274724109795</v>
      </c>
      <c r="N171" s="40">
        <f t="shared" si="72"/>
        <v>7.3317189290423084</v>
      </c>
      <c r="O171" s="40">
        <f t="shared" si="72"/>
        <v>7.3835376988839165</v>
      </c>
      <c r="P171" s="40">
        <f t="shared" si="72"/>
        <v>7.4333006526305629</v>
      </c>
      <c r="Q171" s="40">
        <f t="shared" si="72"/>
        <v>7.4804740203609725</v>
      </c>
    </row>
    <row r="172" spans="2:17" x14ac:dyDescent="0.3">
      <c r="C172" s="39" t="s">
        <v>300</v>
      </c>
      <c r="D172" s="39"/>
      <c r="E172" s="39"/>
      <c r="F172" s="39"/>
      <c r="G172" s="40">
        <f t="shared" ref="G172:Q172" si="73">G166/G169</f>
        <v>0</v>
      </c>
      <c r="H172" s="40">
        <f t="shared" si="73"/>
        <v>3</v>
      </c>
      <c r="I172" s="40">
        <f t="shared" si="73"/>
        <v>2.9354017455441253</v>
      </c>
      <c r="J172" s="40">
        <f t="shared" si="73"/>
        <v>2.8813663401974781</v>
      </c>
      <c r="K172" s="40">
        <f t="shared" si="73"/>
        <v>2.8402578407199441</v>
      </c>
      <c r="L172" s="40">
        <f t="shared" si="73"/>
        <v>2.8756854004459296</v>
      </c>
      <c r="M172" s="40">
        <f t="shared" si="73"/>
        <v>2.9070909889643919</v>
      </c>
      <c r="N172" s="40">
        <f t="shared" si="73"/>
        <v>2.9326875716169232</v>
      </c>
      <c r="O172" s="40">
        <f t="shared" si="73"/>
        <v>2.9534150795535665</v>
      </c>
      <c r="P172" s="40">
        <f t="shared" si="73"/>
        <v>2.9733202610522254</v>
      </c>
      <c r="Q172" s="40">
        <f t="shared" si="73"/>
        <v>2.9921896081443888</v>
      </c>
    </row>
    <row r="175" spans="2:17" x14ac:dyDescent="0.3">
      <c r="B175" s="38"/>
      <c r="C175" s="5" t="s">
        <v>296</v>
      </c>
      <c r="D175" s="37"/>
      <c r="E175" s="37"/>
      <c r="F175" s="37"/>
      <c r="G175" s="37"/>
      <c r="H175" s="37"/>
      <c r="I175" s="37"/>
      <c r="J175" s="37"/>
      <c r="K175" s="37"/>
      <c r="L175" s="37"/>
      <c r="M175" s="37"/>
      <c r="N175" s="37"/>
      <c r="O175" s="37"/>
      <c r="P175" s="37"/>
      <c r="Q175" s="37"/>
    </row>
    <row r="176" spans="2:17" x14ac:dyDescent="0.3">
      <c r="C176" s="6" t="s">
        <v>10</v>
      </c>
      <c r="E176" t="s">
        <v>26</v>
      </c>
      <c r="G176" s="58">
        <v>1</v>
      </c>
      <c r="H176" s="58">
        <v>1</v>
      </c>
      <c r="I176" s="58">
        <v>1</v>
      </c>
      <c r="J176" s="58">
        <v>1</v>
      </c>
      <c r="K176" s="58">
        <v>1</v>
      </c>
      <c r="L176" s="58">
        <v>1</v>
      </c>
      <c r="M176" s="58">
        <v>1</v>
      </c>
      <c r="N176" s="58">
        <v>1</v>
      </c>
      <c r="O176" s="58">
        <v>1</v>
      </c>
      <c r="P176" s="58">
        <v>1</v>
      </c>
      <c r="Q176" s="58">
        <v>1</v>
      </c>
    </row>
    <row r="177" spans="2:17" x14ac:dyDescent="0.3">
      <c r="C177" s="6" t="s">
        <v>11</v>
      </c>
      <c r="G177" s="59">
        <v>1.5</v>
      </c>
      <c r="H177" s="59">
        <v>1.5</v>
      </c>
      <c r="I177" s="59">
        <v>1.5</v>
      </c>
      <c r="J177" s="59">
        <v>1.5</v>
      </c>
      <c r="K177" s="59">
        <v>1.5</v>
      </c>
      <c r="L177" s="59">
        <v>1.5</v>
      </c>
      <c r="M177" s="59">
        <v>1.5</v>
      </c>
      <c r="N177" s="59">
        <v>1.5</v>
      </c>
      <c r="O177" s="59">
        <v>1.5</v>
      </c>
      <c r="P177" s="59">
        <v>1.5</v>
      </c>
      <c r="Q177" s="59">
        <v>1.5</v>
      </c>
    </row>
    <row r="178" spans="2:17" x14ac:dyDescent="0.3">
      <c r="C178" s="6" t="s">
        <v>1</v>
      </c>
      <c r="E178" t="s">
        <v>27</v>
      </c>
      <c r="G178" s="57">
        <v>6</v>
      </c>
      <c r="H178" s="57">
        <v>6</v>
      </c>
      <c r="I178" s="57">
        <v>6</v>
      </c>
      <c r="J178" s="57">
        <v>6</v>
      </c>
      <c r="K178" s="57">
        <v>6</v>
      </c>
      <c r="L178" s="57">
        <v>6</v>
      </c>
      <c r="M178" s="57">
        <v>6</v>
      </c>
      <c r="N178" s="57">
        <v>6</v>
      </c>
      <c r="O178" s="57">
        <v>6</v>
      </c>
      <c r="P178" s="57">
        <v>6</v>
      </c>
      <c r="Q178" s="57">
        <v>6</v>
      </c>
    </row>
    <row r="179" spans="2:17" x14ac:dyDescent="0.3">
      <c r="C179" s="6" t="s">
        <v>12</v>
      </c>
      <c r="G179" s="57">
        <v>0.5</v>
      </c>
      <c r="H179" s="57">
        <v>0.5</v>
      </c>
      <c r="I179" s="57">
        <v>0.5</v>
      </c>
      <c r="J179" s="57">
        <v>0.5</v>
      </c>
      <c r="K179" s="57">
        <v>0.5</v>
      </c>
      <c r="L179" s="57">
        <v>0.5</v>
      </c>
      <c r="M179" s="57">
        <v>0.5</v>
      </c>
      <c r="N179" s="57">
        <v>0.5</v>
      </c>
      <c r="O179" s="57">
        <v>0.5</v>
      </c>
      <c r="P179" s="57">
        <v>0.5</v>
      </c>
      <c r="Q179" s="57">
        <v>0.5</v>
      </c>
    </row>
    <row r="180" spans="2:17" x14ac:dyDescent="0.3">
      <c r="C180" t="s">
        <v>38</v>
      </c>
      <c r="G180" s="4">
        <f t="shared" ref="G180:Q180" si="74">SUM(G97:G98)*G177*G176</f>
        <v>0</v>
      </c>
      <c r="H180" s="4">
        <f t="shared" si="74"/>
        <v>0</v>
      </c>
      <c r="I180" s="4">
        <f t="shared" si="74"/>
        <v>105.23269637371409</v>
      </c>
      <c r="J180" s="4">
        <f t="shared" si="74"/>
        <v>106.42101689850216</v>
      </c>
      <c r="K180" s="4">
        <f t="shared" si="74"/>
        <v>107.87529380877746</v>
      </c>
      <c r="L180" s="4">
        <f t="shared" si="74"/>
        <v>109.21829684288744</v>
      </c>
      <c r="M180" s="4">
        <f t="shared" si="74"/>
        <v>109.95414560682917</v>
      </c>
      <c r="N180" s="4">
        <f t="shared" si="74"/>
        <v>110.75490935718727</v>
      </c>
      <c r="O180" s="4">
        <f t="shared" si="74"/>
        <v>111.55014148575982</v>
      </c>
      <c r="P180" s="4">
        <f t="shared" si="74"/>
        <v>112.19347852542828</v>
      </c>
      <c r="Q180" s="4">
        <f t="shared" si="74"/>
        <v>112.87771090505564</v>
      </c>
    </row>
    <row r="181" spans="2:17" x14ac:dyDescent="0.3">
      <c r="C181" t="s">
        <v>37</v>
      </c>
      <c r="G181" s="4">
        <f>G159*G176*G178*G179</f>
        <v>0</v>
      </c>
      <c r="H181" s="4">
        <f t="shared" ref="H181:Q181" si="75">H159*H176*H178*H179</f>
        <v>675</v>
      </c>
      <c r="I181" s="4">
        <f t="shared" si="75"/>
        <v>660.46539274742815</v>
      </c>
      <c r="J181" s="4">
        <f t="shared" si="75"/>
        <v>648.30742654443247</v>
      </c>
      <c r="K181" s="4">
        <f t="shared" si="75"/>
        <v>639.05801416198744</v>
      </c>
      <c r="L181" s="4">
        <f t="shared" si="75"/>
        <v>647.02921510033411</v>
      </c>
      <c r="M181" s="4">
        <f t="shared" si="75"/>
        <v>654.09547251698814</v>
      </c>
      <c r="N181" s="4">
        <f t="shared" si="75"/>
        <v>659.85470361380771</v>
      </c>
      <c r="O181" s="4">
        <f t="shared" si="75"/>
        <v>664.51839289955251</v>
      </c>
      <c r="P181" s="4">
        <f t="shared" si="75"/>
        <v>668.99705873675066</v>
      </c>
      <c r="Q181" s="4">
        <f t="shared" si="75"/>
        <v>673.24266183248756</v>
      </c>
    </row>
    <row r="182" spans="2:17" x14ac:dyDescent="0.3">
      <c r="C182" t="s">
        <v>13</v>
      </c>
      <c r="G182" s="4">
        <f>G180+G181</f>
        <v>0</v>
      </c>
      <c r="H182" s="4">
        <f t="shared" ref="H182:Q182" si="76">H180+H181</f>
        <v>675</v>
      </c>
      <c r="I182" s="4">
        <f t="shared" si="76"/>
        <v>765.69808912114229</v>
      </c>
      <c r="J182" s="4">
        <f t="shared" si="76"/>
        <v>754.72844344293458</v>
      </c>
      <c r="K182" s="4">
        <f t="shared" si="76"/>
        <v>746.93330797076487</v>
      </c>
      <c r="L182" s="4">
        <f t="shared" si="76"/>
        <v>756.24751194322153</v>
      </c>
      <c r="M182" s="4">
        <f t="shared" si="76"/>
        <v>764.04961812381725</v>
      </c>
      <c r="N182" s="4">
        <f t="shared" si="76"/>
        <v>770.60961297099493</v>
      </c>
      <c r="O182" s="4">
        <f t="shared" si="76"/>
        <v>776.06853438531232</v>
      </c>
      <c r="P182" s="4">
        <f t="shared" si="76"/>
        <v>781.19053726217896</v>
      </c>
      <c r="Q182" s="4">
        <f t="shared" si="76"/>
        <v>786.12037273754322</v>
      </c>
    </row>
    <row r="183" spans="2:17" x14ac:dyDescent="0.3">
      <c r="C183" s="6" t="s">
        <v>39</v>
      </c>
      <c r="G183" s="60">
        <v>15</v>
      </c>
      <c r="H183" s="60">
        <v>15</v>
      </c>
      <c r="I183" s="60">
        <f>H183</f>
        <v>15</v>
      </c>
      <c r="J183" s="60">
        <f t="shared" ref="J183:Q184" si="77">I183</f>
        <v>15</v>
      </c>
      <c r="K183" s="60">
        <f t="shared" si="77"/>
        <v>15</v>
      </c>
      <c r="L183" s="60">
        <f t="shared" si="77"/>
        <v>15</v>
      </c>
      <c r="M183" s="60">
        <f t="shared" si="77"/>
        <v>15</v>
      </c>
      <c r="N183" s="60">
        <f t="shared" si="77"/>
        <v>15</v>
      </c>
      <c r="O183" s="60">
        <f t="shared" si="77"/>
        <v>15</v>
      </c>
      <c r="P183" s="60">
        <f t="shared" si="77"/>
        <v>15</v>
      </c>
      <c r="Q183" s="60">
        <f t="shared" si="77"/>
        <v>15</v>
      </c>
    </row>
    <row r="184" spans="2:17" x14ac:dyDescent="0.3">
      <c r="C184" s="6" t="s">
        <v>40</v>
      </c>
      <c r="G184" s="60">
        <v>42</v>
      </c>
      <c r="H184" s="60">
        <v>42</v>
      </c>
      <c r="I184" s="60">
        <f>H184</f>
        <v>42</v>
      </c>
      <c r="J184" s="60">
        <f t="shared" si="77"/>
        <v>42</v>
      </c>
      <c r="K184" s="60">
        <f t="shared" si="77"/>
        <v>42</v>
      </c>
      <c r="L184" s="60">
        <f t="shared" si="77"/>
        <v>42</v>
      </c>
      <c r="M184" s="60">
        <f t="shared" si="77"/>
        <v>42</v>
      </c>
      <c r="N184" s="60">
        <f t="shared" si="77"/>
        <v>42</v>
      </c>
      <c r="O184" s="60">
        <f t="shared" si="77"/>
        <v>42</v>
      </c>
      <c r="P184" s="60">
        <f t="shared" si="77"/>
        <v>42</v>
      </c>
      <c r="Q184" s="60">
        <f t="shared" si="77"/>
        <v>42</v>
      </c>
    </row>
    <row r="185" spans="2:17" x14ac:dyDescent="0.3">
      <c r="C185" s="39" t="s">
        <v>301</v>
      </c>
      <c r="D185" s="39"/>
      <c r="E185" s="39"/>
      <c r="F185" s="39"/>
      <c r="G185" s="40">
        <f>G182/(G183*G184)</f>
        <v>0</v>
      </c>
      <c r="H185" s="40">
        <f>H182/(H183*H184)</f>
        <v>1.0714285714285714</v>
      </c>
      <c r="I185" s="40">
        <f t="shared" ref="I185:Q185" si="78">I182/(I183*I184)</f>
        <v>1.2153937922557814</v>
      </c>
      <c r="J185" s="40">
        <f t="shared" si="78"/>
        <v>1.1979816562586263</v>
      </c>
      <c r="K185" s="40">
        <f t="shared" si="78"/>
        <v>1.1856084253504204</v>
      </c>
      <c r="L185" s="40">
        <f t="shared" si="78"/>
        <v>1.2003928761003517</v>
      </c>
      <c r="M185" s="40">
        <f t="shared" si="78"/>
        <v>1.2127771716251068</v>
      </c>
      <c r="N185" s="40">
        <f t="shared" si="78"/>
        <v>1.223189861858722</v>
      </c>
      <c r="O185" s="40">
        <f t="shared" si="78"/>
        <v>1.2318548164846228</v>
      </c>
      <c r="P185" s="40">
        <f t="shared" si="78"/>
        <v>1.2399849797812363</v>
      </c>
      <c r="Q185" s="40">
        <f t="shared" si="78"/>
        <v>1.2478101154564178</v>
      </c>
    </row>
    <row r="187" spans="2:17" x14ac:dyDescent="0.3">
      <c r="B187" s="38"/>
      <c r="C187" s="5" t="s">
        <v>302</v>
      </c>
      <c r="D187" s="37"/>
      <c r="E187" s="61"/>
      <c r="F187" s="61"/>
      <c r="G187" s="61"/>
      <c r="H187" s="61"/>
      <c r="I187" s="61"/>
      <c r="J187" s="61"/>
      <c r="K187" s="61"/>
      <c r="L187" s="61"/>
      <c r="M187" s="61"/>
      <c r="N187" s="61"/>
      <c r="O187" s="61"/>
      <c r="P187" s="61"/>
      <c r="Q187" s="61"/>
    </row>
    <row r="188" spans="2:17" x14ac:dyDescent="0.3">
      <c r="C188" s="6" t="s">
        <v>14</v>
      </c>
      <c r="E188" t="s">
        <v>28</v>
      </c>
      <c r="G188" s="58">
        <v>0.8</v>
      </c>
      <c r="H188" s="58">
        <v>0.8</v>
      </c>
      <c r="I188" s="58">
        <v>0.8</v>
      </c>
      <c r="J188" s="58">
        <v>0.8</v>
      </c>
      <c r="K188" s="58">
        <v>0.8</v>
      </c>
      <c r="L188" s="58">
        <v>0.8</v>
      </c>
      <c r="M188" s="58">
        <v>0.8</v>
      </c>
      <c r="N188" s="58">
        <v>0.8</v>
      </c>
      <c r="O188" s="58">
        <v>0.8</v>
      </c>
      <c r="P188" s="58">
        <v>0.8</v>
      </c>
      <c r="Q188" s="58">
        <v>0.8</v>
      </c>
    </row>
    <row r="189" spans="2:17" x14ac:dyDescent="0.3">
      <c r="C189" s="6" t="s">
        <v>21</v>
      </c>
      <c r="G189" s="57">
        <v>25</v>
      </c>
      <c r="H189" s="57">
        <v>25</v>
      </c>
      <c r="I189" s="57">
        <v>25</v>
      </c>
      <c r="J189" s="57">
        <v>25</v>
      </c>
      <c r="K189" s="57">
        <v>25</v>
      </c>
      <c r="L189" s="57">
        <v>25</v>
      </c>
      <c r="M189" s="57">
        <v>25</v>
      </c>
      <c r="N189" s="57">
        <v>25</v>
      </c>
      <c r="O189" s="57">
        <v>25</v>
      </c>
      <c r="P189" s="57">
        <v>25</v>
      </c>
      <c r="Q189" s="57">
        <v>25</v>
      </c>
    </row>
    <row r="190" spans="2:17" x14ac:dyDescent="0.3">
      <c r="C190" s="6" t="s">
        <v>15</v>
      </c>
      <c r="G190" s="58">
        <v>0.5</v>
      </c>
      <c r="H190" s="58">
        <v>0.5</v>
      </c>
      <c r="I190" s="58">
        <v>0.5</v>
      </c>
      <c r="J190" s="58">
        <v>0.5</v>
      </c>
      <c r="K190" s="58">
        <v>0.5</v>
      </c>
      <c r="L190" s="58">
        <v>0.5</v>
      </c>
      <c r="M190" s="58">
        <v>0.5</v>
      </c>
      <c r="N190" s="58">
        <v>0.5</v>
      </c>
      <c r="O190" s="58">
        <v>0.5</v>
      </c>
      <c r="P190" s="58">
        <v>0.5</v>
      </c>
      <c r="Q190" s="58">
        <v>0.5</v>
      </c>
    </row>
    <row r="191" spans="2:17" x14ac:dyDescent="0.3">
      <c r="C191" s="6" t="s">
        <v>16</v>
      </c>
      <c r="G191" s="57">
        <v>16</v>
      </c>
      <c r="H191" s="57">
        <v>16</v>
      </c>
      <c r="I191" s="57">
        <v>16</v>
      </c>
      <c r="J191" s="57">
        <v>16</v>
      </c>
      <c r="K191" s="57">
        <v>16</v>
      </c>
      <c r="L191" s="57">
        <v>16</v>
      </c>
      <c r="M191" s="57">
        <v>16</v>
      </c>
      <c r="N191" s="57">
        <v>16</v>
      </c>
      <c r="O191" s="57">
        <v>16</v>
      </c>
      <c r="P191" s="57">
        <v>16</v>
      </c>
      <c r="Q191" s="57">
        <v>16</v>
      </c>
    </row>
    <row r="192" spans="2:17" x14ac:dyDescent="0.3">
      <c r="C192" s="6" t="s">
        <v>41</v>
      </c>
      <c r="E192" t="s">
        <v>29</v>
      </c>
      <c r="G192" s="62">
        <v>1</v>
      </c>
      <c r="H192" s="62">
        <v>1</v>
      </c>
      <c r="I192" s="62">
        <v>1</v>
      </c>
      <c r="J192" s="62">
        <v>1</v>
      </c>
      <c r="K192" s="62">
        <v>1</v>
      </c>
      <c r="L192" s="62">
        <v>1</v>
      </c>
      <c r="M192" s="62">
        <v>1</v>
      </c>
      <c r="N192" s="62">
        <v>1</v>
      </c>
      <c r="O192" s="62">
        <v>1</v>
      </c>
      <c r="P192" s="62">
        <v>1</v>
      </c>
      <c r="Q192" s="62">
        <v>1</v>
      </c>
    </row>
    <row r="193" spans="2:17" x14ac:dyDescent="0.3">
      <c r="C193" t="s">
        <v>17</v>
      </c>
      <c r="G193" s="4">
        <f>SUM(G97)*G188*G189*G192</f>
        <v>0</v>
      </c>
      <c r="H193" s="4">
        <f t="shared" ref="H193:Q193" si="79">SUM(H97)*H188*H189*H192</f>
        <v>0</v>
      </c>
      <c r="I193" s="4">
        <f t="shared" si="79"/>
        <v>1403.102618316188</v>
      </c>
      <c r="J193" s="4">
        <f t="shared" si="79"/>
        <v>1418.9468919800288</v>
      </c>
      <c r="K193" s="4">
        <f t="shared" si="79"/>
        <v>1438.3372507836996</v>
      </c>
      <c r="L193" s="4">
        <f t="shared" si="79"/>
        <v>1456.2439579051659</v>
      </c>
      <c r="M193" s="4">
        <f t="shared" si="79"/>
        <v>1466.0552747577221</v>
      </c>
      <c r="N193" s="4">
        <f t="shared" si="79"/>
        <v>1476.7321247624971</v>
      </c>
      <c r="O193" s="4">
        <f t="shared" si="79"/>
        <v>1487.3352198101311</v>
      </c>
      <c r="P193" s="4">
        <f t="shared" si="79"/>
        <v>1495.9130470057105</v>
      </c>
      <c r="Q193" s="4">
        <f t="shared" si="79"/>
        <v>1505.0361454007418</v>
      </c>
    </row>
    <row r="194" spans="2:17" x14ac:dyDescent="0.3">
      <c r="C194" t="s">
        <v>43</v>
      </c>
      <c r="G194" s="4">
        <f>(G98*G190*G191*G192)</f>
        <v>0</v>
      </c>
      <c r="H194" s="4">
        <f t="shared" ref="H194:Q194" si="80">(H98*H190*H191*H192)</f>
        <v>0</v>
      </c>
      <c r="I194" s="4">
        <f t="shared" si="80"/>
        <v>0</v>
      </c>
      <c r="J194" s="4">
        <f t="shared" si="80"/>
        <v>0</v>
      </c>
      <c r="K194" s="4">
        <f t="shared" si="80"/>
        <v>0</v>
      </c>
      <c r="L194" s="4">
        <f t="shared" si="80"/>
        <v>0</v>
      </c>
      <c r="M194" s="4">
        <f t="shared" si="80"/>
        <v>0</v>
      </c>
      <c r="N194" s="4">
        <f t="shared" si="80"/>
        <v>0</v>
      </c>
      <c r="O194" s="4">
        <f t="shared" si="80"/>
        <v>0</v>
      </c>
      <c r="P194" s="4">
        <f t="shared" si="80"/>
        <v>0</v>
      </c>
      <c r="Q194" s="4">
        <f t="shared" si="80"/>
        <v>0</v>
      </c>
    </row>
    <row r="195" spans="2:17" x14ac:dyDescent="0.3">
      <c r="C195" s="6" t="s">
        <v>42</v>
      </c>
      <c r="E195" t="s">
        <v>29</v>
      </c>
      <c r="G195" s="57">
        <v>15</v>
      </c>
      <c r="H195" s="57">
        <v>15</v>
      </c>
      <c r="I195" s="57">
        <f>H195</f>
        <v>15</v>
      </c>
      <c r="J195" s="57">
        <f t="shared" ref="J195:Q196" si="81">I195</f>
        <v>15</v>
      </c>
      <c r="K195" s="57">
        <f t="shared" si="81"/>
        <v>15</v>
      </c>
      <c r="L195" s="57">
        <f t="shared" si="81"/>
        <v>15</v>
      </c>
      <c r="M195" s="57">
        <f t="shared" si="81"/>
        <v>15</v>
      </c>
      <c r="N195" s="57">
        <f t="shared" si="81"/>
        <v>15</v>
      </c>
      <c r="O195" s="57">
        <f t="shared" si="81"/>
        <v>15</v>
      </c>
      <c r="P195" s="57">
        <f t="shared" si="81"/>
        <v>15</v>
      </c>
      <c r="Q195" s="57">
        <f t="shared" si="81"/>
        <v>15</v>
      </c>
    </row>
    <row r="196" spans="2:17" x14ac:dyDescent="0.3">
      <c r="C196" s="6" t="s">
        <v>40</v>
      </c>
      <c r="G196" s="57">
        <v>42</v>
      </c>
      <c r="H196" s="57">
        <v>42</v>
      </c>
      <c r="I196" s="57">
        <f>H196</f>
        <v>42</v>
      </c>
      <c r="J196" s="57">
        <f t="shared" si="81"/>
        <v>42</v>
      </c>
      <c r="K196" s="57">
        <f t="shared" si="81"/>
        <v>42</v>
      </c>
      <c r="L196" s="57">
        <f t="shared" si="81"/>
        <v>42</v>
      </c>
      <c r="M196" s="57">
        <f t="shared" si="81"/>
        <v>42</v>
      </c>
      <c r="N196" s="57">
        <f t="shared" si="81"/>
        <v>42</v>
      </c>
      <c r="O196" s="57">
        <f t="shared" si="81"/>
        <v>42</v>
      </c>
      <c r="P196" s="57">
        <f t="shared" si="81"/>
        <v>42</v>
      </c>
      <c r="Q196" s="57">
        <f t="shared" si="81"/>
        <v>42</v>
      </c>
    </row>
    <row r="197" spans="2:17" x14ac:dyDescent="0.3">
      <c r="C197" s="39" t="s">
        <v>303</v>
      </c>
      <c r="D197" s="39"/>
      <c r="E197" s="39"/>
      <c r="F197" s="39"/>
      <c r="G197" s="40">
        <f>(G193+G194)/(G195*G196)</f>
        <v>0</v>
      </c>
      <c r="H197" s="40">
        <f>(H193+H194)/(H195*H196)</f>
        <v>0</v>
      </c>
      <c r="I197" s="40">
        <f t="shared" ref="I197:Q197" si="82">(I193+I194)/(I195*I196)</f>
        <v>2.2271470132002986</v>
      </c>
      <c r="J197" s="40">
        <f t="shared" si="82"/>
        <v>2.2522966539365536</v>
      </c>
      <c r="K197" s="40">
        <f t="shared" si="82"/>
        <v>2.2830750012439678</v>
      </c>
      <c r="L197" s="40">
        <f t="shared" si="82"/>
        <v>2.3114983458812155</v>
      </c>
      <c r="M197" s="40">
        <f t="shared" si="82"/>
        <v>2.3270718646947972</v>
      </c>
      <c r="N197" s="40">
        <f t="shared" si="82"/>
        <v>2.3440192456547573</v>
      </c>
      <c r="O197" s="40">
        <f t="shared" si="82"/>
        <v>2.3608495552541764</v>
      </c>
      <c r="P197" s="40">
        <f t="shared" si="82"/>
        <v>2.3744651539773183</v>
      </c>
      <c r="Q197" s="40">
        <f t="shared" si="82"/>
        <v>2.38894626254086</v>
      </c>
    </row>
    <row r="198" spans="2:17" x14ac:dyDescent="0.3">
      <c r="C198" s="14"/>
      <c r="G198" s="13"/>
      <c r="H198" s="13"/>
      <c r="I198" s="13"/>
      <c r="J198" s="13"/>
      <c r="K198" s="13"/>
      <c r="L198" s="13"/>
      <c r="M198" s="13"/>
      <c r="N198" s="13"/>
      <c r="O198" s="13"/>
      <c r="P198" s="13"/>
      <c r="Q198" s="13"/>
    </row>
    <row r="199" spans="2:17" x14ac:dyDescent="0.3">
      <c r="B199" s="38"/>
      <c r="C199" s="5" t="s">
        <v>304</v>
      </c>
      <c r="D199" s="37"/>
      <c r="E199" s="61"/>
      <c r="F199" s="61"/>
      <c r="G199" s="61"/>
      <c r="H199" s="61"/>
      <c r="I199" s="61"/>
      <c r="J199" s="61"/>
      <c r="K199" s="61"/>
      <c r="L199" s="61"/>
      <c r="M199" s="61"/>
      <c r="N199" s="61"/>
      <c r="O199" s="61"/>
      <c r="P199" s="61"/>
      <c r="Q199" s="61"/>
    </row>
    <row r="200" spans="2:17" x14ac:dyDescent="0.3">
      <c r="C200" s="6" t="s">
        <v>18</v>
      </c>
      <c r="E200" t="s">
        <v>30</v>
      </c>
      <c r="G200" s="58">
        <v>0.33</v>
      </c>
      <c r="H200" s="58">
        <v>0.33</v>
      </c>
      <c r="I200" s="58">
        <v>0.33</v>
      </c>
      <c r="J200" s="58">
        <v>0.33</v>
      </c>
      <c r="K200" s="58">
        <f t="shared" ref="K200:Q200" si="83">J200</f>
        <v>0.33</v>
      </c>
      <c r="L200" s="58">
        <f t="shared" si="83"/>
        <v>0.33</v>
      </c>
      <c r="M200" s="58">
        <f t="shared" si="83"/>
        <v>0.33</v>
      </c>
      <c r="N200" s="58">
        <f t="shared" si="83"/>
        <v>0.33</v>
      </c>
      <c r="O200" s="58">
        <f t="shared" si="83"/>
        <v>0.33</v>
      </c>
      <c r="P200" s="58">
        <f t="shared" si="83"/>
        <v>0.33</v>
      </c>
      <c r="Q200" s="58">
        <f t="shared" si="83"/>
        <v>0.33</v>
      </c>
    </row>
    <row r="201" spans="2:17" x14ac:dyDescent="0.3">
      <c r="C201" s="6" t="s">
        <v>20</v>
      </c>
      <c r="G201" s="57">
        <v>10</v>
      </c>
      <c r="H201" s="57">
        <v>10</v>
      </c>
      <c r="I201" s="57">
        <v>10</v>
      </c>
      <c r="J201" s="57">
        <v>10</v>
      </c>
      <c r="K201" s="57">
        <v>10</v>
      </c>
      <c r="L201" s="57">
        <v>10</v>
      </c>
      <c r="M201" s="57">
        <v>10</v>
      </c>
      <c r="N201" s="57">
        <v>10</v>
      </c>
      <c r="O201" s="57">
        <v>10</v>
      </c>
      <c r="P201" s="57">
        <v>10</v>
      </c>
      <c r="Q201" s="57">
        <v>10</v>
      </c>
    </row>
    <row r="202" spans="2:17" x14ac:dyDescent="0.3">
      <c r="C202" s="6" t="s">
        <v>19</v>
      </c>
      <c r="E202" t="s">
        <v>31</v>
      </c>
      <c r="G202" s="57">
        <v>1.5</v>
      </c>
      <c r="H202" s="57">
        <v>1.5</v>
      </c>
      <c r="I202" s="57">
        <v>1.5</v>
      </c>
      <c r="J202" s="57">
        <v>1.5</v>
      </c>
      <c r="K202" s="57">
        <v>1.5</v>
      </c>
      <c r="L202" s="57">
        <v>1.5</v>
      </c>
      <c r="M202" s="57">
        <v>1.5</v>
      </c>
      <c r="N202" s="57">
        <v>1.5</v>
      </c>
      <c r="O202" s="57">
        <v>1.5</v>
      </c>
      <c r="P202" s="57">
        <v>1.5</v>
      </c>
      <c r="Q202" s="57">
        <v>1.5</v>
      </c>
    </row>
    <row r="203" spans="2:17" x14ac:dyDescent="0.3">
      <c r="C203" t="s">
        <v>45</v>
      </c>
      <c r="G203" s="4">
        <f t="shared" ref="G203:Q203" si="84">G97*G200*G201*G202</f>
        <v>0</v>
      </c>
      <c r="H203" s="4">
        <f t="shared" si="84"/>
        <v>0</v>
      </c>
      <c r="I203" s="4">
        <f t="shared" si="84"/>
        <v>347.26789803325653</v>
      </c>
      <c r="J203" s="4">
        <f t="shared" si="84"/>
        <v>351.18935576505714</v>
      </c>
      <c r="K203" s="4">
        <f t="shared" si="84"/>
        <v>355.98846956896568</v>
      </c>
      <c r="L203" s="4">
        <f t="shared" si="84"/>
        <v>360.42037958152855</v>
      </c>
      <c r="M203" s="4">
        <f t="shared" si="84"/>
        <v>362.84868050253624</v>
      </c>
      <c r="N203" s="4">
        <f t="shared" si="84"/>
        <v>365.49120087871802</v>
      </c>
      <c r="O203" s="4">
        <f t="shared" si="84"/>
        <v>368.11546690300736</v>
      </c>
      <c r="P203" s="4">
        <f t="shared" si="84"/>
        <v>370.23847913391342</v>
      </c>
      <c r="Q203" s="4">
        <f t="shared" si="84"/>
        <v>372.49644598668357</v>
      </c>
    </row>
    <row r="204" spans="2:17" x14ac:dyDescent="0.3">
      <c r="C204" t="s">
        <v>46</v>
      </c>
      <c r="G204" s="4">
        <f t="shared" ref="G204:Q204" si="85">G98*G200*G201*G202</f>
        <v>0</v>
      </c>
      <c r="H204" s="4">
        <f t="shared" si="85"/>
        <v>0</v>
      </c>
      <c r="I204" s="4">
        <f t="shared" si="85"/>
        <v>0</v>
      </c>
      <c r="J204" s="4">
        <f t="shared" si="85"/>
        <v>0</v>
      </c>
      <c r="K204" s="4">
        <f t="shared" si="85"/>
        <v>0</v>
      </c>
      <c r="L204" s="4">
        <f t="shared" si="85"/>
        <v>0</v>
      </c>
      <c r="M204" s="4">
        <f t="shared" si="85"/>
        <v>0</v>
      </c>
      <c r="N204" s="4">
        <f t="shared" si="85"/>
        <v>0</v>
      </c>
      <c r="O204" s="4">
        <f t="shared" si="85"/>
        <v>0</v>
      </c>
      <c r="P204" s="4">
        <f t="shared" si="85"/>
        <v>0</v>
      </c>
      <c r="Q204" s="4">
        <f t="shared" si="85"/>
        <v>0</v>
      </c>
    </row>
    <row r="205" spans="2:17" x14ac:dyDescent="0.3">
      <c r="C205" s="6" t="s">
        <v>44</v>
      </c>
      <c r="E205" t="s">
        <v>31</v>
      </c>
      <c r="G205" s="57">
        <v>15</v>
      </c>
      <c r="H205" s="57">
        <v>15</v>
      </c>
      <c r="I205" s="57">
        <v>15</v>
      </c>
      <c r="J205" s="57">
        <v>15</v>
      </c>
      <c r="K205" s="57">
        <v>15</v>
      </c>
      <c r="L205" s="57">
        <v>15</v>
      </c>
      <c r="M205" s="57">
        <v>15</v>
      </c>
      <c r="N205" s="57">
        <v>15</v>
      </c>
      <c r="O205" s="57">
        <v>15</v>
      </c>
      <c r="P205" s="57">
        <v>15</v>
      </c>
      <c r="Q205" s="57">
        <v>15</v>
      </c>
    </row>
    <row r="206" spans="2:17" x14ac:dyDescent="0.3">
      <c r="C206" s="6" t="s">
        <v>40</v>
      </c>
      <c r="G206" s="57">
        <v>42</v>
      </c>
      <c r="H206" s="57">
        <v>42</v>
      </c>
      <c r="I206" s="57">
        <v>42</v>
      </c>
      <c r="J206" s="57">
        <v>42</v>
      </c>
      <c r="K206" s="57">
        <v>42</v>
      </c>
      <c r="L206" s="57">
        <v>42</v>
      </c>
      <c r="M206" s="57">
        <v>42</v>
      </c>
      <c r="N206" s="57">
        <v>42</v>
      </c>
      <c r="O206" s="57">
        <v>42</v>
      </c>
      <c r="P206" s="57">
        <v>42</v>
      </c>
      <c r="Q206" s="57">
        <v>42</v>
      </c>
    </row>
    <row r="207" spans="2:17" x14ac:dyDescent="0.3">
      <c r="C207" s="39" t="s">
        <v>305</v>
      </c>
      <c r="D207" s="39"/>
      <c r="E207" s="39"/>
      <c r="F207" s="39"/>
      <c r="G207" s="40">
        <f>(G203+G204)/(G205*G206)</f>
        <v>0</v>
      </c>
      <c r="H207" s="40">
        <f>(H203+H204)/(H205*H206)</f>
        <v>0</v>
      </c>
      <c r="I207" s="40">
        <f t="shared" ref="I207:Q207" si="86">(I203+I204)/(I205*I206)</f>
        <v>0.5512188857670739</v>
      </c>
      <c r="J207" s="40">
        <f t="shared" si="86"/>
        <v>0.55744342184929707</v>
      </c>
      <c r="K207" s="40">
        <f t="shared" si="86"/>
        <v>0.56506106280788204</v>
      </c>
      <c r="L207" s="40">
        <f t="shared" si="86"/>
        <v>0.57209584060560092</v>
      </c>
      <c r="M207" s="40">
        <f t="shared" si="86"/>
        <v>0.57595028651196234</v>
      </c>
      <c r="N207" s="40">
        <f t="shared" si="86"/>
        <v>0.58014476329955245</v>
      </c>
      <c r="O207" s="40">
        <f t="shared" si="86"/>
        <v>0.5843102649254085</v>
      </c>
      <c r="P207" s="40">
        <f t="shared" si="86"/>
        <v>0.58768012560938643</v>
      </c>
      <c r="Q207" s="40">
        <f t="shared" si="86"/>
        <v>0.59126419997886281</v>
      </c>
    </row>
    <row r="208" spans="2:17" x14ac:dyDescent="0.3">
      <c r="C208" s="14"/>
      <c r="G208" s="13"/>
      <c r="H208" s="13"/>
      <c r="I208" s="13"/>
      <c r="J208" s="13"/>
      <c r="K208" s="13"/>
      <c r="L208" s="13"/>
      <c r="M208" s="13"/>
      <c r="N208" s="13"/>
      <c r="O208" s="13"/>
      <c r="P208" s="13"/>
      <c r="Q208" s="13"/>
    </row>
    <row r="209" spans="2:17" x14ac:dyDescent="0.3">
      <c r="B209" s="6"/>
      <c r="C209" s="39"/>
      <c r="D209" s="39"/>
      <c r="E209" s="39"/>
      <c r="F209" s="39"/>
      <c r="G209" s="40"/>
      <c r="H209" s="40"/>
      <c r="I209" s="40"/>
      <c r="J209" s="40"/>
      <c r="K209" s="40"/>
      <c r="L209" s="40"/>
      <c r="M209" s="40"/>
      <c r="N209" s="40"/>
      <c r="O209" s="40"/>
      <c r="P209" s="40"/>
      <c r="Q209" s="40"/>
    </row>
    <row r="210" spans="2:17" x14ac:dyDescent="0.3">
      <c r="B210" s="66"/>
      <c r="C210" s="67" t="s">
        <v>306</v>
      </c>
      <c r="D210" s="66"/>
      <c r="E210" s="66" t="s">
        <v>7</v>
      </c>
      <c r="F210" s="66"/>
      <c r="G210" s="68"/>
      <c r="H210" s="68"/>
      <c r="I210" s="68"/>
      <c r="J210" s="68"/>
      <c r="K210" s="68"/>
      <c r="L210" s="68"/>
      <c r="M210" s="68"/>
      <c r="N210" s="68"/>
      <c r="O210" s="68"/>
      <c r="P210" s="68"/>
      <c r="Q210" s="68"/>
    </row>
    <row r="212" spans="2:17" x14ac:dyDescent="0.3">
      <c r="B212" s="5"/>
      <c r="C212" s="5" t="str">
        <f>C166</f>
        <v>WTE - Care coordinators</v>
      </c>
      <c r="D212" s="5"/>
      <c r="E212" s="5"/>
      <c r="F212" s="5"/>
      <c r="G212" s="5"/>
      <c r="H212" s="5"/>
      <c r="I212" s="5"/>
      <c r="J212" s="5"/>
      <c r="K212" s="5"/>
      <c r="L212" s="5"/>
      <c r="M212" s="5"/>
      <c r="N212" s="5"/>
      <c r="O212" s="5"/>
      <c r="P212" s="5"/>
      <c r="Q212" s="5"/>
    </row>
    <row r="213" spans="2:17" x14ac:dyDescent="0.3">
      <c r="C213" s="25" t="s">
        <v>307</v>
      </c>
      <c r="G213" s="10">
        <f t="shared" ref="G213:Q213" si="87">G166</f>
        <v>0</v>
      </c>
      <c r="H213" s="10">
        <f t="shared" si="87"/>
        <v>15</v>
      </c>
      <c r="I213" s="10">
        <f t="shared" si="87"/>
        <v>14.677008727720626</v>
      </c>
      <c r="J213" s="10">
        <f t="shared" si="87"/>
        <v>14.406831700987389</v>
      </c>
      <c r="K213" s="10">
        <f t="shared" si="87"/>
        <v>14.201289203599721</v>
      </c>
      <c r="L213" s="10">
        <f t="shared" si="87"/>
        <v>14.378427002229648</v>
      </c>
      <c r="M213" s="10">
        <f t="shared" si="87"/>
        <v>14.535454944821959</v>
      </c>
      <c r="N213" s="10">
        <f t="shared" si="87"/>
        <v>14.663437858084617</v>
      </c>
      <c r="O213" s="10">
        <f t="shared" si="87"/>
        <v>14.767075397767833</v>
      </c>
      <c r="P213" s="10">
        <f t="shared" si="87"/>
        <v>14.866601305261126</v>
      </c>
      <c r="Q213" s="10">
        <f t="shared" si="87"/>
        <v>14.960948040721945</v>
      </c>
    </row>
    <row r="214" spans="2:17" x14ac:dyDescent="0.3">
      <c r="C214" s="25" t="s">
        <v>308</v>
      </c>
      <c r="G214" s="10">
        <f>SUM(G218:G227)</f>
        <v>10</v>
      </c>
      <c r="H214" s="10">
        <f t="shared" ref="H214:Q214" si="88">SUM(H218:H227)</f>
        <v>10</v>
      </c>
      <c r="I214" s="10">
        <f t="shared" si="88"/>
        <v>10</v>
      </c>
      <c r="J214" s="10">
        <f t="shared" si="88"/>
        <v>10</v>
      </c>
      <c r="K214" s="10">
        <f t="shared" si="88"/>
        <v>10</v>
      </c>
      <c r="L214" s="10">
        <f t="shared" si="88"/>
        <v>10</v>
      </c>
      <c r="M214" s="10">
        <f t="shared" si="88"/>
        <v>10</v>
      </c>
      <c r="N214" s="10">
        <f t="shared" si="88"/>
        <v>10</v>
      </c>
      <c r="O214" s="10">
        <f t="shared" si="88"/>
        <v>10</v>
      </c>
      <c r="P214" s="10">
        <f t="shared" si="88"/>
        <v>10</v>
      </c>
      <c r="Q214" s="10">
        <f t="shared" si="88"/>
        <v>10</v>
      </c>
    </row>
    <row r="215" spans="2:17" x14ac:dyDescent="0.3">
      <c r="C215" s="25" t="s">
        <v>309</v>
      </c>
      <c r="G215" s="10">
        <f>G214-G213</f>
        <v>10</v>
      </c>
      <c r="H215" s="10">
        <f t="shared" ref="H215:Q215" si="89">H214-H213</f>
        <v>-5</v>
      </c>
      <c r="I215" s="10">
        <f t="shared" si="89"/>
        <v>-4.6770087277206258</v>
      </c>
      <c r="J215" s="10">
        <f t="shared" si="89"/>
        <v>-4.4068317009873894</v>
      </c>
      <c r="K215" s="10">
        <f t="shared" si="89"/>
        <v>-4.2012892035997211</v>
      </c>
      <c r="L215" s="10">
        <f t="shared" si="89"/>
        <v>-4.3784270022296479</v>
      </c>
      <c r="M215" s="10">
        <f t="shared" si="89"/>
        <v>-4.535454944821959</v>
      </c>
      <c r="N215" s="10">
        <f t="shared" si="89"/>
        <v>-4.6634378580846167</v>
      </c>
      <c r="O215" s="10">
        <f t="shared" si="89"/>
        <v>-4.7670753977678331</v>
      </c>
      <c r="P215" s="10">
        <f t="shared" si="89"/>
        <v>-4.8666013052611259</v>
      </c>
      <c r="Q215" s="10">
        <f t="shared" si="89"/>
        <v>-4.9609480407219451</v>
      </c>
    </row>
    <row r="216" spans="2:17" x14ac:dyDescent="0.3">
      <c r="C216" s="25" t="s">
        <v>310</v>
      </c>
      <c r="G216" s="69">
        <f>SUMPRODUCT($D218:$D227,G218:G227)</f>
        <v>370000</v>
      </c>
      <c r="H216" s="69">
        <f t="shared" ref="H216:Q216" si="90">SUMPRODUCT($D218:$D227,H218:H227)</f>
        <v>370000</v>
      </c>
      <c r="I216" s="69">
        <f t="shared" si="90"/>
        <v>370000</v>
      </c>
      <c r="J216" s="69">
        <f t="shared" si="90"/>
        <v>370000</v>
      </c>
      <c r="K216" s="69">
        <f t="shared" si="90"/>
        <v>370000</v>
      </c>
      <c r="L216" s="69">
        <f t="shared" si="90"/>
        <v>370000</v>
      </c>
      <c r="M216" s="69">
        <f t="shared" si="90"/>
        <v>370000</v>
      </c>
      <c r="N216" s="69">
        <f t="shared" si="90"/>
        <v>370000</v>
      </c>
      <c r="O216" s="69">
        <f t="shared" si="90"/>
        <v>370000</v>
      </c>
      <c r="P216" s="69">
        <f t="shared" si="90"/>
        <v>370000</v>
      </c>
      <c r="Q216" s="69">
        <f t="shared" si="90"/>
        <v>370000</v>
      </c>
    </row>
    <row r="217" spans="2:17" x14ac:dyDescent="0.3">
      <c r="B217" s="29"/>
      <c r="C217" s="30" t="s">
        <v>312</v>
      </c>
      <c r="D217" s="30" t="s">
        <v>318</v>
      </c>
      <c r="E217" s="29"/>
      <c r="F217" s="29"/>
      <c r="G217" s="31"/>
      <c r="H217" s="31"/>
      <c r="I217" s="31"/>
      <c r="J217" s="31"/>
      <c r="K217" s="31"/>
      <c r="L217" s="31"/>
      <c r="M217" s="31"/>
      <c r="N217" s="31"/>
      <c r="O217" s="31"/>
      <c r="P217" s="31"/>
      <c r="Q217" s="31"/>
    </row>
    <row r="218" spans="2:17" x14ac:dyDescent="0.3">
      <c r="B218" s="26">
        <v>1</v>
      </c>
      <c r="C218" s="70" t="s">
        <v>121</v>
      </c>
      <c r="D218" s="73">
        <v>37000</v>
      </c>
      <c r="E218" s="71"/>
      <c r="F218" s="71"/>
      <c r="G218" s="72">
        <v>10</v>
      </c>
      <c r="H218" s="72">
        <v>10</v>
      </c>
      <c r="I218" s="72">
        <v>10</v>
      </c>
      <c r="J218" s="72">
        <v>10</v>
      </c>
      <c r="K218" s="72">
        <v>10</v>
      </c>
      <c r="L218" s="72">
        <v>10</v>
      </c>
      <c r="M218" s="72">
        <v>10</v>
      </c>
      <c r="N218" s="72">
        <v>10</v>
      </c>
      <c r="O218" s="72">
        <v>10</v>
      </c>
      <c r="P218" s="72">
        <v>10</v>
      </c>
      <c r="Q218" s="72">
        <v>10</v>
      </c>
    </row>
    <row r="219" spans="2:17" x14ac:dyDescent="0.3">
      <c r="B219" s="26">
        <v>2</v>
      </c>
      <c r="C219" s="70"/>
      <c r="D219" s="73"/>
      <c r="E219" s="71"/>
      <c r="F219" s="71"/>
      <c r="G219" s="72"/>
      <c r="H219" s="72"/>
      <c r="I219" s="72"/>
      <c r="J219" s="72"/>
      <c r="K219" s="72"/>
      <c r="L219" s="72"/>
      <c r="M219" s="72"/>
      <c r="N219" s="72"/>
      <c r="O219" s="72"/>
      <c r="P219" s="72"/>
      <c r="Q219" s="72"/>
    </row>
    <row r="220" spans="2:17" x14ac:dyDescent="0.3">
      <c r="B220" s="26">
        <v>3</v>
      </c>
      <c r="C220" s="70"/>
      <c r="D220" s="73"/>
      <c r="E220" s="71"/>
      <c r="F220" s="71"/>
      <c r="G220" s="72"/>
      <c r="H220" s="72"/>
      <c r="I220" s="72"/>
      <c r="J220" s="72"/>
      <c r="K220" s="72"/>
      <c r="L220" s="72"/>
      <c r="M220" s="72"/>
      <c r="N220" s="72"/>
      <c r="O220" s="72"/>
      <c r="P220" s="72"/>
      <c r="Q220" s="72"/>
    </row>
    <row r="221" spans="2:17" x14ac:dyDescent="0.3">
      <c r="B221" s="26">
        <v>4</v>
      </c>
      <c r="C221" s="70"/>
      <c r="D221" s="73"/>
      <c r="E221" s="71"/>
      <c r="F221" s="71"/>
      <c r="G221" s="72"/>
      <c r="H221" s="72"/>
      <c r="I221" s="72"/>
      <c r="J221" s="72"/>
      <c r="K221" s="72"/>
      <c r="L221" s="72"/>
      <c r="M221" s="72"/>
      <c r="N221" s="72"/>
      <c r="O221" s="72"/>
      <c r="P221" s="72"/>
      <c r="Q221" s="72"/>
    </row>
    <row r="222" spans="2:17" x14ac:dyDescent="0.3">
      <c r="B222" s="26">
        <v>5</v>
      </c>
      <c r="C222" s="70"/>
      <c r="D222" s="73"/>
      <c r="E222" s="71"/>
      <c r="F222" s="71"/>
      <c r="G222" s="72"/>
      <c r="H222" s="72"/>
      <c r="I222" s="72"/>
      <c r="J222" s="72"/>
      <c r="K222" s="72"/>
      <c r="L222" s="72"/>
      <c r="M222" s="72"/>
      <c r="N222" s="72"/>
      <c r="O222" s="72"/>
      <c r="P222" s="72"/>
      <c r="Q222" s="72"/>
    </row>
    <row r="223" spans="2:17" x14ac:dyDescent="0.3">
      <c r="B223" s="26">
        <v>6</v>
      </c>
      <c r="C223" s="70"/>
      <c r="D223" s="73"/>
      <c r="E223" s="71"/>
      <c r="F223" s="71"/>
      <c r="G223" s="72"/>
      <c r="H223" s="72"/>
      <c r="I223" s="72"/>
      <c r="J223" s="72"/>
      <c r="K223" s="72"/>
      <c r="L223" s="72"/>
      <c r="M223" s="72"/>
      <c r="N223" s="72"/>
      <c r="O223" s="72"/>
      <c r="P223" s="72"/>
      <c r="Q223" s="72"/>
    </row>
    <row r="224" spans="2:17" x14ac:dyDescent="0.3">
      <c r="B224" s="26">
        <v>7</v>
      </c>
      <c r="C224" s="70"/>
      <c r="D224" s="73"/>
      <c r="E224" s="71"/>
      <c r="F224" s="71"/>
      <c r="G224" s="72"/>
      <c r="H224" s="72"/>
      <c r="I224" s="72"/>
      <c r="J224" s="72"/>
      <c r="K224" s="72"/>
      <c r="L224" s="72"/>
      <c r="M224" s="72"/>
      <c r="N224" s="72"/>
      <c r="O224" s="72"/>
      <c r="P224" s="72"/>
      <c r="Q224" s="72"/>
    </row>
    <row r="225" spans="2:17" x14ac:dyDescent="0.3">
      <c r="B225" s="26">
        <v>8</v>
      </c>
      <c r="C225" s="70"/>
      <c r="D225" s="73"/>
      <c r="E225" s="71"/>
      <c r="F225" s="71"/>
      <c r="G225" s="72"/>
      <c r="H225" s="72"/>
      <c r="I225" s="72"/>
      <c r="J225" s="72"/>
      <c r="K225" s="72"/>
      <c r="L225" s="72"/>
      <c r="M225" s="72"/>
      <c r="N225" s="72"/>
      <c r="O225" s="72"/>
      <c r="P225" s="72"/>
      <c r="Q225" s="72"/>
    </row>
    <row r="226" spans="2:17" x14ac:dyDescent="0.3">
      <c r="B226" s="26">
        <v>9</v>
      </c>
      <c r="C226" s="70"/>
      <c r="D226" s="73"/>
      <c r="E226" s="71"/>
      <c r="F226" s="71"/>
      <c r="G226" s="72"/>
      <c r="H226" s="72"/>
      <c r="I226" s="72"/>
      <c r="J226" s="72"/>
      <c r="K226" s="72"/>
      <c r="L226" s="72"/>
      <c r="M226" s="72"/>
      <c r="N226" s="72"/>
      <c r="O226" s="72"/>
      <c r="P226" s="72"/>
      <c r="Q226" s="72"/>
    </row>
    <row r="227" spans="2:17" x14ac:dyDescent="0.3">
      <c r="B227" s="26">
        <v>10</v>
      </c>
      <c r="C227" s="70"/>
      <c r="D227" s="73"/>
      <c r="E227" s="71"/>
      <c r="F227" s="71"/>
      <c r="G227" s="72"/>
      <c r="H227" s="72"/>
      <c r="I227" s="72"/>
      <c r="J227" s="72"/>
      <c r="K227" s="72"/>
      <c r="L227" s="72"/>
      <c r="M227" s="72"/>
      <c r="N227" s="72"/>
      <c r="O227" s="72"/>
      <c r="P227" s="72"/>
      <c r="Q227" s="72"/>
    </row>
    <row r="229" spans="2:17" x14ac:dyDescent="0.3">
      <c r="B229" s="5"/>
      <c r="C229" s="5" t="str">
        <f>C170</f>
        <v>WTE - Team Leaders</v>
      </c>
      <c r="D229" s="5"/>
      <c r="E229" s="5"/>
      <c r="F229" s="5"/>
      <c r="G229" s="5"/>
      <c r="H229" s="5"/>
      <c r="I229" s="5"/>
      <c r="J229" s="5"/>
      <c r="K229" s="5"/>
      <c r="L229" s="5"/>
      <c r="M229" s="5"/>
      <c r="N229" s="5"/>
      <c r="O229" s="5"/>
      <c r="P229" s="5"/>
      <c r="Q229" s="5"/>
    </row>
    <row r="230" spans="2:17" x14ac:dyDescent="0.3">
      <c r="C230" s="25" t="s">
        <v>307</v>
      </c>
      <c r="G230" s="10">
        <f>G170</f>
        <v>0</v>
      </c>
      <c r="H230" s="10">
        <f t="shared" ref="H230:Q230" si="91">H170</f>
        <v>1.5</v>
      </c>
      <c r="I230" s="10">
        <f t="shared" si="91"/>
        <v>1.4677008727720626</v>
      </c>
      <c r="J230" s="10">
        <f t="shared" si="91"/>
        <v>1.440683170098739</v>
      </c>
      <c r="K230" s="10">
        <f t="shared" si="91"/>
        <v>1.4201289203599721</v>
      </c>
      <c r="L230" s="10">
        <f t="shared" si="91"/>
        <v>1.4378427002229648</v>
      </c>
      <c r="M230" s="10">
        <f t="shared" si="91"/>
        <v>1.4535454944821959</v>
      </c>
      <c r="N230" s="10">
        <f t="shared" si="91"/>
        <v>1.4663437858084616</v>
      </c>
      <c r="O230" s="10">
        <f t="shared" si="91"/>
        <v>1.4767075397767833</v>
      </c>
      <c r="P230" s="10">
        <f t="shared" si="91"/>
        <v>1.4866601305261127</v>
      </c>
      <c r="Q230" s="10">
        <f t="shared" si="91"/>
        <v>1.4960948040721944</v>
      </c>
    </row>
    <row r="231" spans="2:17" x14ac:dyDescent="0.3">
      <c r="C231" s="25" t="s">
        <v>308</v>
      </c>
      <c r="G231" s="10">
        <f>SUM(G235:G244)</f>
        <v>10</v>
      </c>
      <c r="H231" s="10">
        <f t="shared" ref="H231:Q231" si="92">SUM(H235:H244)</f>
        <v>10</v>
      </c>
      <c r="I231" s="10">
        <f t="shared" si="92"/>
        <v>10</v>
      </c>
      <c r="J231" s="10">
        <f t="shared" si="92"/>
        <v>10</v>
      </c>
      <c r="K231" s="10">
        <f t="shared" si="92"/>
        <v>10</v>
      </c>
      <c r="L231" s="10">
        <f t="shared" si="92"/>
        <v>10</v>
      </c>
      <c r="M231" s="10">
        <f t="shared" si="92"/>
        <v>10</v>
      </c>
      <c r="N231" s="10">
        <f t="shared" si="92"/>
        <v>10</v>
      </c>
      <c r="O231" s="10">
        <f t="shared" si="92"/>
        <v>10</v>
      </c>
      <c r="P231" s="10">
        <f t="shared" si="92"/>
        <v>10</v>
      </c>
      <c r="Q231" s="10">
        <f t="shared" si="92"/>
        <v>10</v>
      </c>
    </row>
    <row r="232" spans="2:17" x14ac:dyDescent="0.3">
      <c r="C232" s="25" t="s">
        <v>309</v>
      </c>
      <c r="G232" s="10">
        <f>G231-G230</f>
        <v>10</v>
      </c>
      <c r="H232" s="10">
        <f t="shared" ref="H232:Q232" si="93">H231-H230</f>
        <v>8.5</v>
      </c>
      <c r="I232" s="10">
        <f t="shared" si="93"/>
        <v>8.5322991272279367</v>
      </c>
      <c r="J232" s="10">
        <f t="shared" si="93"/>
        <v>8.5593168299012614</v>
      </c>
      <c r="K232" s="10">
        <f t="shared" si="93"/>
        <v>8.5798710796400286</v>
      </c>
      <c r="L232" s="10">
        <f t="shared" si="93"/>
        <v>8.5621572997770343</v>
      </c>
      <c r="M232" s="10">
        <f t="shared" si="93"/>
        <v>8.5464545055178043</v>
      </c>
      <c r="N232" s="10">
        <f t="shared" si="93"/>
        <v>8.533656214191538</v>
      </c>
      <c r="O232" s="10">
        <f t="shared" si="93"/>
        <v>8.5232924602232174</v>
      </c>
      <c r="P232" s="10">
        <f t="shared" si="93"/>
        <v>8.5133398694738869</v>
      </c>
      <c r="Q232" s="10">
        <f t="shared" si="93"/>
        <v>8.5039051959278051</v>
      </c>
    </row>
    <row r="233" spans="2:17" x14ac:dyDescent="0.3">
      <c r="C233" s="25" t="s">
        <v>310</v>
      </c>
      <c r="G233" s="69">
        <f>SUMPRODUCT($D235:$D244,G235:G244)</f>
        <v>450000</v>
      </c>
      <c r="H233" s="69">
        <f t="shared" ref="H233:Q233" si="94">SUMPRODUCT($D235:$D244,H235:H244)</f>
        <v>450000</v>
      </c>
      <c r="I233" s="69">
        <f t="shared" si="94"/>
        <v>450000</v>
      </c>
      <c r="J233" s="69">
        <f t="shared" si="94"/>
        <v>450000</v>
      </c>
      <c r="K233" s="69">
        <f t="shared" si="94"/>
        <v>450000</v>
      </c>
      <c r="L233" s="69">
        <f t="shared" si="94"/>
        <v>450000</v>
      </c>
      <c r="M233" s="69">
        <f t="shared" si="94"/>
        <v>450000</v>
      </c>
      <c r="N233" s="69">
        <f t="shared" si="94"/>
        <v>450000</v>
      </c>
      <c r="O233" s="69">
        <f t="shared" si="94"/>
        <v>450000</v>
      </c>
      <c r="P233" s="69">
        <f t="shared" si="94"/>
        <v>450000</v>
      </c>
      <c r="Q233" s="69">
        <f t="shared" si="94"/>
        <v>450000</v>
      </c>
    </row>
    <row r="234" spans="2:17" x14ac:dyDescent="0.3">
      <c r="B234" s="29"/>
      <c r="C234" s="30" t="s">
        <v>312</v>
      </c>
      <c r="D234" s="30" t="s">
        <v>318</v>
      </c>
      <c r="E234" s="29"/>
      <c r="F234" s="29"/>
      <c r="G234" s="31"/>
      <c r="H234" s="31"/>
      <c r="I234" s="31"/>
      <c r="J234" s="31"/>
      <c r="K234" s="31"/>
      <c r="L234" s="31"/>
      <c r="M234" s="31"/>
      <c r="N234" s="31"/>
      <c r="O234" s="31"/>
      <c r="P234" s="31"/>
      <c r="Q234" s="31"/>
    </row>
    <row r="235" spans="2:17" x14ac:dyDescent="0.3">
      <c r="B235" s="26">
        <v>1</v>
      </c>
      <c r="C235" s="70" t="s">
        <v>314</v>
      </c>
      <c r="D235" s="73">
        <v>45000</v>
      </c>
      <c r="E235" s="71"/>
      <c r="F235" s="71"/>
      <c r="G235" s="72">
        <v>10</v>
      </c>
      <c r="H235" s="72">
        <v>10</v>
      </c>
      <c r="I235" s="72">
        <v>10</v>
      </c>
      <c r="J235" s="72">
        <v>10</v>
      </c>
      <c r="K235" s="72">
        <v>10</v>
      </c>
      <c r="L235" s="72">
        <v>10</v>
      </c>
      <c r="M235" s="72">
        <v>10</v>
      </c>
      <c r="N235" s="72">
        <v>10</v>
      </c>
      <c r="O235" s="72">
        <v>10</v>
      </c>
      <c r="P235" s="72">
        <v>10</v>
      </c>
      <c r="Q235" s="72">
        <v>10</v>
      </c>
    </row>
    <row r="236" spans="2:17" x14ac:dyDescent="0.3">
      <c r="B236" s="26">
        <v>2</v>
      </c>
      <c r="C236" s="70"/>
      <c r="D236" s="73"/>
      <c r="E236" s="71"/>
      <c r="F236" s="71"/>
      <c r="G236" s="72"/>
      <c r="H236" s="72"/>
      <c r="I236" s="72"/>
      <c r="J236" s="72"/>
      <c r="K236" s="72"/>
      <c r="L236" s="72"/>
      <c r="M236" s="72"/>
      <c r="N236" s="72"/>
      <c r="O236" s="72"/>
      <c r="P236" s="72"/>
      <c r="Q236" s="72"/>
    </row>
    <row r="237" spans="2:17" x14ac:dyDescent="0.3">
      <c r="B237" s="26">
        <v>3</v>
      </c>
      <c r="C237" s="70"/>
      <c r="D237" s="73"/>
      <c r="E237" s="71"/>
      <c r="F237" s="71"/>
      <c r="G237" s="72"/>
      <c r="H237" s="72"/>
      <c r="I237" s="72"/>
      <c r="J237" s="72"/>
      <c r="K237" s="72"/>
      <c r="L237" s="72"/>
      <c r="M237" s="72"/>
      <c r="N237" s="72"/>
      <c r="O237" s="72"/>
      <c r="P237" s="72"/>
      <c r="Q237" s="72"/>
    </row>
    <row r="238" spans="2:17" x14ac:dyDescent="0.3">
      <c r="B238" s="26">
        <v>4</v>
      </c>
      <c r="C238" s="70"/>
      <c r="D238" s="73"/>
      <c r="E238" s="71"/>
      <c r="F238" s="71"/>
      <c r="G238" s="72"/>
      <c r="H238" s="72"/>
      <c r="I238" s="72"/>
      <c r="J238" s="72"/>
      <c r="K238" s="72"/>
      <c r="L238" s="72"/>
      <c r="M238" s="72"/>
      <c r="N238" s="72"/>
      <c r="O238" s="72"/>
      <c r="P238" s="72"/>
      <c r="Q238" s="72"/>
    </row>
    <row r="239" spans="2:17" x14ac:dyDescent="0.3">
      <c r="B239" s="26">
        <v>5</v>
      </c>
      <c r="C239" s="70"/>
      <c r="D239" s="73"/>
      <c r="E239" s="71"/>
      <c r="F239" s="71"/>
      <c r="G239" s="72"/>
      <c r="H239" s="72"/>
      <c r="I239" s="72"/>
      <c r="J239" s="72"/>
      <c r="K239" s="72"/>
      <c r="L239" s="72"/>
      <c r="M239" s="72"/>
      <c r="N239" s="72"/>
      <c r="O239" s="72"/>
      <c r="P239" s="72"/>
      <c r="Q239" s="72"/>
    </row>
    <row r="240" spans="2:17" x14ac:dyDescent="0.3">
      <c r="B240" s="26">
        <v>6</v>
      </c>
      <c r="C240" s="70"/>
      <c r="D240" s="73"/>
      <c r="E240" s="71"/>
      <c r="F240" s="71"/>
      <c r="G240" s="72"/>
      <c r="H240" s="72"/>
      <c r="I240" s="72"/>
      <c r="J240" s="72"/>
      <c r="K240" s="72"/>
      <c r="L240" s="72"/>
      <c r="M240" s="72"/>
      <c r="N240" s="72"/>
      <c r="O240" s="72"/>
      <c r="P240" s="72"/>
      <c r="Q240" s="72"/>
    </row>
    <row r="241" spans="2:17" x14ac:dyDescent="0.3">
      <c r="B241" s="26">
        <v>7</v>
      </c>
      <c r="C241" s="70"/>
      <c r="D241" s="73"/>
      <c r="E241" s="71"/>
      <c r="F241" s="71"/>
      <c r="G241" s="72"/>
      <c r="H241" s="72"/>
      <c r="I241" s="72"/>
      <c r="J241" s="72"/>
      <c r="K241" s="72"/>
      <c r="L241" s="72"/>
      <c r="M241" s="72"/>
      <c r="N241" s="72"/>
      <c r="O241" s="72"/>
      <c r="P241" s="72"/>
      <c r="Q241" s="72"/>
    </row>
    <row r="242" spans="2:17" x14ac:dyDescent="0.3">
      <c r="B242" s="26">
        <v>8</v>
      </c>
      <c r="C242" s="70"/>
      <c r="D242" s="73"/>
      <c r="E242" s="71"/>
      <c r="F242" s="71"/>
      <c r="G242" s="72"/>
      <c r="H242" s="72"/>
      <c r="I242" s="72"/>
      <c r="J242" s="72"/>
      <c r="K242" s="72"/>
      <c r="L242" s="72"/>
      <c r="M242" s="72"/>
      <c r="N242" s="72"/>
      <c r="O242" s="72"/>
      <c r="P242" s="72"/>
      <c r="Q242" s="72"/>
    </row>
    <row r="243" spans="2:17" x14ac:dyDescent="0.3">
      <c r="B243" s="26">
        <v>9</v>
      </c>
      <c r="C243" s="70"/>
      <c r="D243" s="73"/>
      <c r="E243" s="71"/>
      <c r="F243" s="71"/>
      <c r="G243" s="72"/>
      <c r="H243" s="72"/>
      <c r="I243" s="72"/>
      <c r="J243" s="72"/>
      <c r="K243" s="72"/>
      <c r="L243" s="72"/>
      <c r="M243" s="72"/>
      <c r="N243" s="72"/>
      <c r="O243" s="72"/>
      <c r="P243" s="72"/>
      <c r="Q243" s="72"/>
    </row>
    <row r="244" spans="2:17" x14ac:dyDescent="0.3">
      <c r="B244" s="26">
        <v>10</v>
      </c>
      <c r="C244" s="70"/>
      <c r="D244" s="73"/>
      <c r="E244" s="71"/>
      <c r="F244" s="71"/>
      <c r="G244" s="72"/>
      <c r="H244" s="72"/>
      <c r="I244" s="72"/>
      <c r="J244" s="72"/>
      <c r="K244" s="72"/>
      <c r="L244" s="72"/>
      <c r="M244" s="72"/>
      <c r="N244" s="72"/>
      <c r="O244" s="72"/>
      <c r="P244" s="72"/>
      <c r="Q244" s="72"/>
    </row>
    <row r="246" spans="2:17" x14ac:dyDescent="0.3">
      <c r="B246" s="5"/>
      <c r="C246" s="5" t="str">
        <f>C171</f>
        <v>WTE - Coordinator support</v>
      </c>
      <c r="D246" s="5"/>
      <c r="E246" s="5"/>
      <c r="F246" s="5"/>
      <c r="G246" s="5"/>
      <c r="H246" s="5"/>
      <c r="I246" s="5"/>
      <c r="J246" s="5"/>
      <c r="K246" s="5"/>
      <c r="L246" s="5"/>
      <c r="M246" s="5"/>
      <c r="N246" s="5"/>
      <c r="O246" s="5"/>
      <c r="P246" s="5"/>
      <c r="Q246" s="5"/>
    </row>
    <row r="247" spans="2:17" x14ac:dyDescent="0.3">
      <c r="C247" s="25" t="s">
        <v>307</v>
      </c>
      <c r="G247" s="10">
        <f>G171</f>
        <v>0</v>
      </c>
      <c r="H247" s="10">
        <f t="shared" ref="H247:Q247" si="95">H171</f>
        <v>7.5</v>
      </c>
      <c r="I247" s="10">
        <f t="shared" si="95"/>
        <v>7.3385043638603129</v>
      </c>
      <c r="J247" s="10">
        <f t="shared" si="95"/>
        <v>7.2034158504936947</v>
      </c>
      <c r="K247" s="10">
        <f t="shared" si="95"/>
        <v>7.1006446017998606</v>
      </c>
      <c r="L247" s="10">
        <f t="shared" si="95"/>
        <v>7.1892135011148239</v>
      </c>
      <c r="M247" s="10">
        <f t="shared" si="95"/>
        <v>7.2677274724109795</v>
      </c>
      <c r="N247" s="10">
        <f t="shared" si="95"/>
        <v>7.3317189290423084</v>
      </c>
      <c r="O247" s="10">
        <f t="shared" si="95"/>
        <v>7.3835376988839165</v>
      </c>
      <c r="P247" s="10">
        <f t="shared" si="95"/>
        <v>7.4333006526305629</v>
      </c>
      <c r="Q247" s="10">
        <f t="shared" si="95"/>
        <v>7.4804740203609725</v>
      </c>
    </row>
    <row r="248" spans="2:17" x14ac:dyDescent="0.3">
      <c r="C248" s="25" t="s">
        <v>308</v>
      </c>
      <c r="G248" s="10">
        <f>SUM(G252:G261)</f>
        <v>10</v>
      </c>
      <c r="H248" s="10">
        <f t="shared" ref="H248:Q248" si="96">SUM(H252:H261)</f>
        <v>10</v>
      </c>
      <c r="I248" s="10">
        <f t="shared" si="96"/>
        <v>10</v>
      </c>
      <c r="J248" s="10">
        <f t="shared" si="96"/>
        <v>10</v>
      </c>
      <c r="K248" s="10">
        <f t="shared" si="96"/>
        <v>10</v>
      </c>
      <c r="L248" s="10">
        <f t="shared" si="96"/>
        <v>10</v>
      </c>
      <c r="M248" s="10">
        <f t="shared" si="96"/>
        <v>10</v>
      </c>
      <c r="N248" s="10">
        <f t="shared" si="96"/>
        <v>10</v>
      </c>
      <c r="O248" s="10">
        <f t="shared" si="96"/>
        <v>10</v>
      </c>
      <c r="P248" s="10">
        <f t="shared" si="96"/>
        <v>10</v>
      </c>
      <c r="Q248" s="10">
        <f t="shared" si="96"/>
        <v>10</v>
      </c>
    </row>
    <row r="249" spans="2:17" x14ac:dyDescent="0.3">
      <c r="C249" s="25" t="s">
        <v>309</v>
      </c>
      <c r="G249" s="10">
        <f>G248-G247</f>
        <v>10</v>
      </c>
      <c r="H249" s="10">
        <f t="shared" ref="H249:Q249" si="97">H248-H247</f>
        <v>2.5</v>
      </c>
      <c r="I249" s="10">
        <f t="shared" si="97"/>
        <v>2.6614956361396871</v>
      </c>
      <c r="J249" s="10">
        <f t="shared" si="97"/>
        <v>2.7965841495063053</v>
      </c>
      <c r="K249" s="10">
        <f t="shared" si="97"/>
        <v>2.8993553982001394</v>
      </c>
      <c r="L249" s="10">
        <f t="shared" si="97"/>
        <v>2.8107864988851761</v>
      </c>
      <c r="M249" s="10">
        <f t="shared" si="97"/>
        <v>2.7322725275890205</v>
      </c>
      <c r="N249" s="10">
        <f t="shared" si="97"/>
        <v>2.6682810709576916</v>
      </c>
      <c r="O249" s="10">
        <f t="shared" si="97"/>
        <v>2.6164623011160835</v>
      </c>
      <c r="P249" s="10">
        <f t="shared" si="97"/>
        <v>2.5666993473694371</v>
      </c>
      <c r="Q249" s="10">
        <f t="shared" si="97"/>
        <v>2.5195259796390275</v>
      </c>
    </row>
    <row r="250" spans="2:17" x14ac:dyDescent="0.3">
      <c r="C250" s="25" t="s">
        <v>310</v>
      </c>
      <c r="G250" s="69">
        <f>SUMPRODUCT($D252:$D261,G252:G261)</f>
        <v>320000</v>
      </c>
      <c r="H250" s="69">
        <f t="shared" ref="H250:Q250" si="98">SUMPRODUCT($D252:$D261,H252:H261)</f>
        <v>320000</v>
      </c>
      <c r="I250" s="69">
        <f t="shared" si="98"/>
        <v>320000</v>
      </c>
      <c r="J250" s="69">
        <f t="shared" si="98"/>
        <v>320000</v>
      </c>
      <c r="K250" s="69">
        <f t="shared" si="98"/>
        <v>320000</v>
      </c>
      <c r="L250" s="69">
        <f t="shared" si="98"/>
        <v>320000</v>
      </c>
      <c r="M250" s="69">
        <f t="shared" si="98"/>
        <v>320000</v>
      </c>
      <c r="N250" s="69">
        <f t="shared" si="98"/>
        <v>320000</v>
      </c>
      <c r="O250" s="69">
        <f t="shared" si="98"/>
        <v>320000</v>
      </c>
      <c r="P250" s="69">
        <f t="shared" si="98"/>
        <v>320000</v>
      </c>
      <c r="Q250" s="69">
        <f t="shared" si="98"/>
        <v>320000</v>
      </c>
    </row>
    <row r="251" spans="2:17" x14ac:dyDescent="0.3">
      <c r="B251" s="29"/>
      <c r="C251" s="30" t="s">
        <v>312</v>
      </c>
      <c r="D251" s="30" t="s">
        <v>318</v>
      </c>
      <c r="E251" s="29"/>
      <c r="F251" s="29"/>
      <c r="G251" s="31"/>
      <c r="H251" s="31"/>
      <c r="I251" s="31"/>
      <c r="J251" s="31"/>
      <c r="K251" s="31"/>
      <c r="L251" s="31"/>
      <c r="M251" s="31"/>
      <c r="N251" s="31"/>
      <c r="O251" s="31"/>
      <c r="P251" s="31"/>
      <c r="Q251" s="31"/>
    </row>
    <row r="252" spans="2:17" x14ac:dyDescent="0.3">
      <c r="B252" s="26">
        <v>1</v>
      </c>
      <c r="C252" s="70" t="s">
        <v>315</v>
      </c>
      <c r="D252" s="73">
        <v>32000</v>
      </c>
      <c r="E252" s="71"/>
      <c r="F252" s="71"/>
      <c r="G252" s="72">
        <v>10</v>
      </c>
      <c r="H252" s="72">
        <v>10</v>
      </c>
      <c r="I252" s="72">
        <v>10</v>
      </c>
      <c r="J252" s="72">
        <v>10</v>
      </c>
      <c r="K252" s="72">
        <v>10</v>
      </c>
      <c r="L252" s="72">
        <v>10</v>
      </c>
      <c r="M252" s="72">
        <v>10</v>
      </c>
      <c r="N252" s="72">
        <v>10</v>
      </c>
      <c r="O252" s="72">
        <v>10</v>
      </c>
      <c r="P252" s="72">
        <v>10</v>
      </c>
      <c r="Q252" s="72">
        <v>10</v>
      </c>
    </row>
    <row r="253" spans="2:17" x14ac:dyDescent="0.3">
      <c r="B253" s="26">
        <v>2</v>
      </c>
      <c r="C253" s="70"/>
      <c r="D253" s="73"/>
      <c r="E253" s="71"/>
      <c r="F253" s="71"/>
      <c r="G253" s="72"/>
      <c r="H253" s="72"/>
      <c r="I253" s="72"/>
      <c r="J253" s="72"/>
      <c r="K253" s="72"/>
      <c r="L253" s="72"/>
      <c r="M253" s="72"/>
      <c r="N253" s="72"/>
      <c r="O253" s="72"/>
      <c r="P253" s="72"/>
      <c r="Q253" s="72"/>
    </row>
    <row r="254" spans="2:17" x14ac:dyDescent="0.3">
      <c r="B254" s="26">
        <v>3</v>
      </c>
      <c r="C254" s="70"/>
      <c r="D254" s="73"/>
      <c r="E254" s="71"/>
      <c r="F254" s="71"/>
      <c r="G254" s="72"/>
      <c r="H254" s="72"/>
      <c r="I254" s="72"/>
      <c r="J254" s="72"/>
      <c r="K254" s="72"/>
      <c r="L254" s="72"/>
      <c r="M254" s="72"/>
      <c r="N254" s="72"/>
      <c r="O254" s="72"/>
      <c r="P254" s="72"/>
      <c r="Q254" s="72"/>
    </row>
    <row r="255" spans="2:17" x14ac:dyDescent="0.3">
      <c r="B255" s="26">
        <v>4</v>
      </c>
      <c r="C255" s="70"/>
      <c r="D255" s="73"/>
      <c r="E255" s="71"/>
      <c r="F255" s="71"/>
      <c r="G255" s="72"/>
      <c r="H255" s="72"/>
      <c r="I255" s="72"/>
      <c r="J255" s="72"/>
      <c r="K255" s="72"/>
      <c r="L255" s="72"/>
      <c r="M255" s="72"/>
      <c r="N255" s="72"/>
      <c r="O255" s="72"/>
      <c r="P255" s="72"/>
      <c r="Q255" s="72"/>
    </row>
    <row r="256" spans="2:17" x14ac:dyDescent="0.3">
      <c r="B256" s="26">
        <v>5</v>
      </c>
      <c r="C256" s="70"/>
      <c r="D256" s="73"/>
      <c r="E256" s="71"/>
      <c r="F256" s="71"/>
      <c r="G256" s="72"/>
      <c r="H256" s="72"/>
      <c r="I256" s="72"/>
      <c r="J256" s="72"/>
      <c r="K256" s="72"/>
      <c r="L256" s="72"/>
      <c r="M256" s="72"/>
      <c r="N256" s="72"/>
      <c r="O256" s="72"/>
      <c r="P256" s="72"/>
      <c r="Q256" s="72"/>
    </row>
    <row r="257" spans="2:17" x14ac:dyDescent="0.3">
      <c r="B257" s="26">
        <v>6</v>
      </c>
      <c r="C257" s="70"/>
      <c r="D257" s="73"/>
      <c r="E257" s="71"/>
      <c r="F257" s="71"/>
      <c r="G257" s="72"/>
      <c r="H257" s="72"/>
      <c r="I257" s="72"/>
      <c r="J257" s="72"/>
      <c r="K257" s="72"/>
      <c r="L257" s="72"/>
      <c r="M257" s="72"/>
      <c r="N257" s="72"/>
      <c r="O257" s="72"/>
      <c r="P257" s="72"/>
      <c r="Q257" s="72"/>
    </row>
    <row r="258" spans="2:17" x14ac:dyDescent="0.3">
      <c r="B258" s="26">
        <v>7</v>
      </c>
      <c r="C258" s="70"/>
      <c r="D258" s="73"/>
      <c r="E258" s="71"/>
      <c r="F258" s="71"/>
      <c r="G258" s="72"/>
      <c r="H258" s="72"/>
      <c r="I258" s="72"/>
      <c r="J258" s="72"/>
      <c r="K258" s="72"/>
      <c r="L258" s="72"/>
      <c r="M258" s="72"/>
      <c r="N258" s="72"/>
      <c r="O258" s="72"/>
      <c r="P258" s="72"/>
      <c r="Q258" s="72"/>
    </row>
    <row r="259" spans="2:17" x14ac:dyDescent="0.3">
      <c r="B259" s="26">
        <v>8</v>
      </c>
      <c r="C259" s="70"/>
      <c r="D259" s="73"/>
      <c r="E259" s="71"/>
      <c r="F259" s="71"/>
      <c r="G259" s="72"/>
      <c r="H259" s="72"/>
      <c r="I259" s="72"/>
      <c r="J259" s="72"/>
      <c r="K259" s="72"/>
      <c r="L259" s="72"/>
      <c r="M259" s="72"/>
      <c r="N259" s="72"/>
      <c r="O259" s="72"/>
      <c r="P259" s="72"/>
      <c r="Q259" s="72"/>
    </row>
    <row r="260" spans="2:17" x14ac:dyDescent="0.3">
      <c r="B260" s="26">
        <v>9</v>
      </c>
      <c r="C260" s="70"/>
      <c r="D260" s="73"/>
      <c r="E260" s="71"/>
      <c r="F260" s="71"/>
      <c r="G260" s="72"/>
      <c r="H260" s="72"/>
      <c r="I260" s="72"/>
      <c r="J260" s="72"/>
      <c r="K260" s="72"/>
      <c r="L260" s="72"/>
      <c r="M260" s="72"/>
      <c r="N260" s="72"/>
      <c r="O260" s="72"/>
      <c r="P260" s="72"/>
      <c r="Q260" s="72"/>
    </row>
    <row r="261" spans="2:17" x14ac:dyDescent="0.3">
      <c r="B261" s="26">
        <v>10</v>
      </c>
      <c r="C261" s="70"/>
      <c r="D261" s="73"/>
      <c r="E261" s="71"/>
      <c r="F261" s="71"/>
      <c r="G261" s="72"/>
      <c r="H261" s="72"/>
      <c r="I261" s="72"/>
      <c r="J261" s="72"/>
      <c r="K261" s="72"/>
      <c r="L261" s="72"/>
      <c r="M261" s="72"/>
      <c r="N261" s="72"/>
      <c r="O261" s="72"/>
      <c r="P261" s="72"/>
      <c r="Q261" s="72"/>
    </row>
    <row r="263" spans="2:17" x14ac:dyDescent="0.3">
      <c r="B263" s="5"/>
      <c r="C263" s="5" t="str">
        <f>C172</f>
        <v>WTE - Admin</v>
      </c>
      <c r="D263" s="5"/>
      <c r="E263" s="5"/>
      <c r="F263" s="5"/>
      <c r="G263" s="5"/>
      <c r="H263" s="5"/>
      <c r="I263" s="5"/>
      <c r="J263" s="5"/>
      <c r="K263" s="5"/>
      <c r="L263" s="5"/>
      <c r="M263" s="5"/>
      <c r="N263" s="5"/>
      <c r="O263" s="5"/>
      <c r="P263" s="5"/>
      <c r="Q263" s="5"/>
    </row>
    <row r="264" spans="2:17" x14ac:dyDescent="0.3">
      <c r="C264" s="25" t="s">
        <v>307</v>
      </c>
      <c r="G264" s="10">
        <f>G172</f>
        <v>0</v>
      </c>
      <c r="H264" s="10">
        <f t="shared" ref="H264:Q264" si="99">H172</f>
        <v>3</v>
      </c>
      <c r="I264" s="10">
        <f t="shared" si="99"/>
        <v>2.9354017455441253</v>
      </c>
      <c r="J264" s="10">
        <f t="shared" si="99"/>
        <v>2.8813663401974781</v>
      </c>
      <c r="K264" s="10">
        <f t="shared" si="99"/>
        <v>2.8402578407199441</v>
      </c>
      <c r="L264" s="10">
        <f t="shared" si="99"/>
        <v>2.8756854004459296</v>
      </c>
      <c r="M264" s="10">
        <f t="shared" si="99"/>
        <v>2.9070909889643919</v>
      </c>
      <c r="N264" s="10">
        <f t="shared" si="99"/>
        <v>2.9326875716169232</v>
      </c>
      <c r="O264" s="10">
        <f t="shared" si="99"/>
        <v>2.9534150795535665</v>
      </c>
      <c r="P264" s="10">
        <f t="shared" si="99"/>
        <v>2.9733202610522254</v>
      </c>
      <c r="Q264" s="10">
        <f t="shared" si="99"/>
        <v>2.9921896081443888</v>
      </c>
    </row>
    <row r="265" spans="2:17" x14ac:dyDescent="0.3">
      <c r="C265" s="25" t="s">
        <v>308</v>
      </c>
      <c r="G265" s="10">
        <f>SUM(G269:G278)</f>
        <v>10</v>
      </c>
      <c r="H265" s="10">
        <f t="shared" ref="H265:Q265" si="100">SUM(H269:H278)</f>
        <v>10</v>
      </c>
      <c r="I265" s="10">
        <f t="shared" si="100"/>
        <v>10</v>
      </c>
      <c r="J265" s="10">
        <f t="shared" si="100"/>
        <v>10</v>
      </c>
      <c r="K265" s="10">
        <f t="shared" si="100"/>
        <v>10</v>
      </c>
      <c r="L265" s="10">
        <f t="shared" si="100"/>
        <v>10</v>
      </c>
      <c r="M265" s="10">
        <f t="shared" si="100"/>
        <v>10</v>
      </c>
      <c r="N265" s="10">
        <f t="shared" si="100"/>
        <v>10</v>
      </c>
      <c r="O265" s="10">
        <f t="shared" si="100"/>
        <v>10</v>
      </c>
      <c r="P265" s="10">
        <f t="shared" si="100"/>
        <v>10</v>
      </c>
      <c r="Q265" s="10">
        <f t="shared" si="100"/>
        <v>10</v>
      </c>
    </row>
    <row r="266" spans="2:17" x14ac:dyDescent="0.3">
      <c r="C266" s="25" t="s">
        <v>309</v>
      </c>
      <c r="G266" s="10">
        <f>G265-G264</f>
        <v>10</v>
      </c>
      <c r="H266" s="10">
        <f t="shared" ref="H266:Q266" si="101">H265-H264</f>
        <v>7</v>
      </c>
      <c r="I266" s="10">
        <f t="shared" si="101"/>
        <v>7.0645982544558752</v>
      </c>
      <c r="J266" s="10">
        <f t="shared" si="101"/>
        <v>7.1186336598025219</v>
      </c>
      <c r="K266" s="10">
        <f t="shared" si="101"/>
        <v>7.1597421592800554</v>
      </c>
      <c r="L266" s="10">
        <f t="shared" si="101"/>
        <v>7.1243145995540704</v>
      </c>
      <c r="M266" s="10">
        <f t="shared" si="101"/>
        <v>7.0929090110356086</v>
      </c>
      <c r="N266" s="10">
        <f t="shared" si="101"/>
        <v>7.0673124283830768</v>
      </c>
      <c r="O266" s="10">
        <f t="shared" si="101"/>
        <v>7.046584920446433</v>
      </c>
      <c r="P266" s="10">
        <f t="shared" si="101"/>
        <v>7.0266797389477746</v>
      </c>
      <c r="Q266" s="10">
        <f t="shared" si="101"/>
        <v>7.0078103918556112</v>
      </c>
    </row>
    <row r="267" spans="2:17" x14ac:dyDescent="0.3">
      <c r="C267" s="25" t="s">
        <v>310</v>
      </c>
      <c r="G267" s="69">
        <f>SUMPRODUCT($D269:$D278,G269:G278)</f>
        <v>320000</v>
      </c>
      <c r="H267" s="69">
        <f t="shared" ref="H267:Q267" si="102">SUMPRODUCT($D269:$D278,H269:H278)</f>
        <v>320000</v>
      </c>
      <c r="I267" s="69">
        <f t="shared" si="102"/>
        <v>320000</v>
      </c>
      <c r="J267" s="69">
        <f t="shared" si="102"/>
        <v>320000</v>
      </c>
      <c r="K267" s="69">
        <f t="shared" si="102"/>
        <v>320000</v>
      </c>
      <c r="L267" s="69">
        <f t="shared" si="102"/>
        <v>320000</v>
      </c>
      <c r="M267" s="69">
        <f t="shared" si="102"/>
        <v>320000</v>
      </c>
      <c r="N267" s="69">
        <f t="shared" si="102"/>
        <v>320000</v>
      </c>
      <c r="O267" s="69">
        <f t="shared" si="102"/>
        <v>320000</v>
      </c>
      <c r="P267" s="69">
        <f t="shared" si="102"/>
        <v>320000</v>
      </c>
      <c r="Q267" s="69">
        <f t="shared" si="102"/>
        <v>320000</v>
      </c>
    </row>
    <row r="268" spans="2:17" x14ac:dyDescent="0.3">
      <c r="B268" s="29"/>
      <c r="C268" s="30" t="s">
        <v>312</v>
      </c>
      <c r="D268" s="30" t="s">
        <v>318</v>
      </c>
      <c r="E268" s="29"/>
      <c r="F268" s="29"/>
      <c r="G268" s="31"/>
      <c r="H268" s="31"/>
      <c r="I268" s="31"/>
      <c r="J268" s="31"/>
      <c r="K268" s="31"/>
      <c r="L268" s="31"/>
      <c r="M268" s="31"/>
      <c r="N268" s="31"/>
      <c r="O268" s="31"/>
      <c r="P268" s="31"/>
      <c r="Q268" s="31"/>
    </row>
    <row r="269" spans="2:17" x14ac:dyDescent="0.3">
      <c r="B269" s="26">
        <v>1</v>
      </c>
      <c r="C269" s="70" t="s">
        <v>127</v>
      </c>
      <c r="D269" s="73">
        <v>32000</v>
      </c>
      <c r="E269" s="71"/>
      <c r="F269" s="71"/>
      <c r="G269" s="72">
        <v>10</v>
      </c>
      <c r="H269" s="72">
        <v>10</v>
      </c>
      <c r="I269" s="72">
        <v>10</v>
      </c>
      <c r="J269" s="72">
        <v>10</v>
      </c>
      <c r="K269" s="72">
        <v>10</v>
      </c>
      <c r="L269" s="72">
        <v>10</v>
      </c>
      <c r="M269" s="72">
        <v>10</v>
      </c>
      <c r="N269" s="72">
        <v>10</v>
      </c>
      <c r="O269" s="72">
        <v>10</v>
      </c>
      <c r="P269" s="72">
        <v>10</v>
      </c>
      <c r="Q269" s="72">
        <v>10</v>
      </c>
    </row>
    <row r="270" spans="2:17" x14ac:dyDescent="0.3">
      <c r="B270" s="26">
        <v>2</v>
      </c>
      <c r="C270" s="70"/>
      <c r="D270" s="73"/>
      <c r="E270" s="71"/>
      <c r="F270" s="71"/>
      <c r="G270" s="72"/>
      <c r="H270" s="72"/>
      <c r="I270" s="72"/>
      <c r="J270" s="72"/>
      <c r="K270" s="72"/>
      <c r="L270" s="72"/>
      <c r="M270" s="72"/>
      <c r="N270" s="72"/>
      <c r="O270" s="72"/>
      <c r="P270" s="72"/>
      <c r="Q270" s="72"/>
    </row>
    <row r="271" spans="2:17" x14ac:dyDescent="0.3">
      <c r="B271" s="26">
        <v>3</v>
      </c>
      <c r="C271" s="70"/>
      <c r="D271" s="73"/>
      <c r="E271" s="71"/>
      <c r="F271" s="71"/>
      <c r="G271" s="72"/>
      <c r="H271" s="72"/>
      <c r="I271" s="72"/>
      <c r="J271" s="72"/>
      <c r="K271" s="72"/>
      <c r="L271" s="72"/>
      <c r="M271" s="72"/>
      <c r="N271" s="72"/>
      <c r="O271" s="72"/>
      <c r="P271" s="72"/>
      <c r="Q271" s="72"/>
    </row>
    <row r="272" spans="2:17" x14ac:dyDescent="0.3">
      <c r="B272" s="26">
        <v>4</v>
      </c>
      <c r="C272" s="70"/>
      <c r="D272" s="73"/>
      <c r="E272" s="71"/>
      <c r="F272" s="71"/>
      <c r="G272" s="72"/>
      <c r="H272" s="72"/>
      <c r="I272" s="72"/>
      <c r="J272" s="72"/>
      <c r="K272" s="72"/>
      <c r="L272" s="72"/>
      <c r="M272" s="72"/>
      <c r="N272" s="72"/>
      <c r="O272" s="72"/>
      <c r="P272" s="72"/>
      <c r="Q272" s="72"/>
    </row>
    <row r="273" spans="2:17" x14ac:dyDescent="0.3">
      <c r="B273" s="26">
        <v>5</v>
      </c>
      <c r="C273" s="70"/>
      <c r="D273" s="73"/>
      <c r="E273" s="71"/>
      <c r="F273" s="71"/>
      <c r="G273" s="72"/>
      <c r="H273" s="72"/>
      <c r="I273" s="72"/>
      <c r="J273" s="72"/>
      <c r="K273" s="72"/>
      <c r="L273" s="72"/>
      <c r="M273" s="72"/>
      <c r="N273" s="72"/>
      <c r="O273" s="72"/>
      <c r="P273" s="72"/>
      <c r="Q273" s="72"/>
    </row>
    <row r="274" spans="2:17" x14ac:dyDescent="0.3">
      <c r="B274" s="26">
        <v>6</v>
      </c>
      <c r="C274" s="70"/>
      <c r="D274" s="73"/>
      <c r="E274" s="71"/>
      <c r="F274" s="71"/>
      <c r="G274" s="72"/>
      <c r="H274" s="72"/>
      <c r="I274" s="72"/>
      <c r="J274" s="72"/>
      <c r="K274" s="72"/>
      <c r="L274" s="72"/>
      <c r="M274" s="72"/>
      <c r="N274" s="72"/>
      <c r="O274" s="72"/>
      <c r="P274" s="72"/>
      <c r="Q274" s="72"/>
    </row>
    <row r="275" spans="2:17" x14ac:dyDescent="0.3">
      <c r="B275" s="26">
        <v>7</v>
      </c>
      <c r="C275" s="70"/>
      <c r="D275" s="73"/>
      <c r="E275" s="71"/>
      <c r="F275" s="71"/>
      <c r="G275" s="72"/>
      <c r="H275" s="72"/>
      <c r="I275" s="72"/>
      <c r="J275" s="72"/>
      <c r="K275" s="72"/>
      <c r="L275" s="72"/>
      <c r="M275" s="72"/>
      <c r="N275" s="72"/>
      <c r="O275" s="72"/>
      <c r="P275" s="72"/>
      <c r="Q275" s="72"/>
    </row>
    <row r="276" spans="2:17" x14ac:dyDescent="0.3">
      <c r="B276" s="26">
        <v>8</v>
      </c>
      <c r="C276" s="70"/>
      <c r="D276" s="73"/>
      <c r="E276" s="71"/>
      <c r="F276" s="71"/>
      <c r="G276" s="72"/>
      <c r="H276" s="72"/>
      <c r="I276" s="72"/>
      <c r="J276" s="72"/>
      <c r="K276" s="72"/>
      <c r="L276" s="72"/>
      <c r="M276" s="72"/>
      <c r="N276" s="72"/>
      <c r="O276" s="72"/>
      <c r="P276" s="72"/>
      <c r="Q276" s="72"/>
    </row>
    <row r="277" spans="2:17" x14ac:dyDescent="0.3">
      <c r="B277" s="26">
        <v>9</v>
      </c>
      <c r="C277" s="70"/>
      <c r="D277" s="73"/>
      <c r="E277" s="71"/>
      <c r="F277" s="71"/>
      <c r="G277" s="72"/>
      <c r="H277" s="72"/>
      <c r="I277" s="72"/>
      <c r="J277" s="72"/>
      <c r="K277" s="72"/>
      <c r="L277" s="72"/>
      <c r="M277" s="72"/>
      <c r="N277" s="72"/>
      <c r="O277" s="72"/>
      <c r="P277" s="72"/>
      <c r="Q277" s="72"/>
    </row>
    <row r="278" spans="2:17" x14ac:dyDescent="0.3">
      <c r="B278" s="26">
        <v>10</v>
      </c>
      <c r="C278" s="70"/>
      <c r="D278" s="73"/>
      <c r="E278" s="71"/>
      <c r="F278" s="71"/>
      <c r="G278" s="72"/>
      <c r="H278" s="72"/>
      <c r="I278" s="72"/>
      <c r="J278" s="72"/>
      <c r="K278" s="72"/>
      <c r="L278" s="72"/>
      <c r="M278" s="72"/>
      <c r="N278" s="72"/>
      <c r="O278" s="72"/>
      <c r="P278" s="72"/>
      <c r="Q278" s="72"/>
    </row>
    <row r="280" spans="2:17" x14ac:dyDescent="0.3">
      <c r="B280" s="5"/>
      <c r="C280" s="5" t="str">
        <f>C185</f>
        <v>WTE - Medical time</v>
      </c>
      <c r="D280" s="5"/>
      <c r="E280" s="5"/>
      <c r="F280" s="5"/>
      <c r="G280" s="5"/>
      <c r="H280" s="5"/>
      <c r="I280" s="5"/>
      <c r="J280" s="5"/>
      <c r="K280" s="5"/>
      <c r="L280" s="5"/>
      <c r="M280" s="5"/>
      <c r="N280" s="5"/>
      <c r="O280" s="5"/>
      <c r="P280" s="5"/>
      <c r="Q280" s="5"/>
    </row>
    <row r="281" spans="2:17" x14ac:dyDescent="0.3">
      <c r="C281" s="25" t="s">
        <v>307</v>
      </c>
      <c r="G281" s="10">
        <f>G185</f>
        <v>0</v>
      </c>
      <c r="H281" s="10">
        <f t="shared" ref="H281:Q281" si="103">H185</f>
        <v>1.0714285714285714</v>
      </c>
      <c r="I281" s="10">
        <f t="shared" si="103"/>
        <v>1.2153937922557814</v>
      </c>
      <c r="J281" s="10">
        <f t="shared" si="103"/>
        <v>1.1979816562586263</v>
      </c>
      <c r="K281" s="10">
        <f t="shared" si="103"/>
        <v>1.1856084253504204</v>
      </c>
      <c r="L281" s="10">
        <f t="shared" si="103"/>
        <v>1.2003928761003517</v>
      </c>
      <c r="M281" s="10">
        <f t="shared" si="103"/>
        <v>1.2127771716251068</v>
      </c>
      <c r="N281" s="10">
        <f t="shared" si="103"/>
        <v>1.223189861858722</v>
      </c>
      <c r="O281" s="10">
        <f t="shared" si="103"/>
        <v>1.2318548164846228</v>
      </c>
      <c r="P281" s="10">
        <f t="shared" si="103"/>
        <v>1.2399849797812363</v>
      </c>
      <c r="Q281" s="10">
        <f t="shared" si="103"/>
        <v>1.2478101154564178</v>
      </c>
    </row>
    <row r="282" spans="2:17" x14ac:dyDescent="0.3">
      <c r="C282" s="25" t="s">
        <v>308</v>
      </c>
      <c r="G282" s="10">
        <f>SUM(G286:G295)</f>
        <v>10</v>
      </c>
      <c r="H282" s="10">
        <f t="shared" ref="H282:Q282" si="104">SUM(H286:H295)</f>
        <v>10</v>
      </c>
      <c r="I282" s="10">
        <f t="shared" si="104"/>
        <v>10</v>
      </c>
      <c r="J282" s="10">
        <f t="shared" si="104"/>
        <v>10</v>
      </c>
      <c r="K282" s="10">
        <f t="shared" si="104"/>
        <v>10</v>
      </c>
      <c r="L282" s="10">
        <f t="shared" si="104"/>
        <v>10</v>
      </c>
      <c r="M282" s="10">
        <f t="shared" si="104"/>
        <v>10</v>
      </c>
      <c r="N282" s="10">
        <f t="shared" si="104"/>
        <v>10</v>
      </c>
      <c r="O282" s="10">
        <f t="shared" si="104"/>
        <v>10</v>
      </c>
      <c r="P282" s="10">
        <f t="shared" si="104"/>
        <v>10</v>
      </c>
      <c r="Q282" s="10">
        <f t="shared" si="104"/>
        <v>10</v>
      </c>
    </row>
    <row r="283" spans="2:17" x14ac:dyDescent="0.3">
      <c r="C283" s="25" t="s">
        <v>309</v>
      </c>
      <c r="G283" s="10">
        <f>G282-G281</f>
        <v>10</v>
      </c>
      <c r="H283" s="10">
        <f t="shared" ref="H283:Q283" si="105">H282-H281</f>
        <v>8.9285714285714288</v>
      </c>
      <c r="I283" s="10">
        <f t="shared" si="105"/>
        <v>8.7846062077442184</v>
      </c>
      <c r="J283" s="10">
        <f t="shared" si="105"/>
        <v>8.8020183437413735</v>
      </c>
      <c r="K283" s="10">
        <f t="shared" si="105"/>
        <v>8.81439157464958</v>
      </c>
      <c r="L283" s="10">
        <f t="shared" si="105"/>
        <v>8.7996071238996478</v>
      </c>
      <c r="M283" s="10">
        <f t="shared" si="105"/>
        <v>8.7872228283748939</v>
      </c>
      <c r="N283" s="10">
        <f t="shared" si="105"/>
        <v>8.7768101381412773</v>
      </c>
      <c r="O283" s="10">
        <f t="shared" si="105"/>
        <v>8.7681451835153776</v>
      </c>
      <c r="P283" s="10">
        <f t="shared" si="105"/>
        <v>8.7600150202187628</v>
      </c>
      <c r="Q283" s="10">
        <f t="shared" si="105"/>
        <v>8.7521898845435828</v>
      </c>
    </row>
    <row r="284" spans="2:17" x14ac:dyDescent="0.3">
      <c r="C284" s="25" t="s">
        <v>310</v>
      </c>
      <c r="G284" s="69">
        <f>SUMPRODUCT($D286:$D295,G286:G295)</f>
        <v>1500000</v>
      </c>
      <c r="H284" s="69">
        <f t="shared" ref="H284:Q284" si="106">SUMPRODUCT($D286:$D295,H286:H295)</f>
        <v>1500000</v>
      </c>
      <c r="I284" s="69">
        <f t="shared" si="106"/>
        <v>1500000</v>
      </c>
      <c r="J284" s="69">
        <f t="shared" si="106"/>
        <v>1500000</v>
      </c>
      <c r="K284" s="69">
        <f t="shared" si="106"/>
        <v>1500000</v>
      </c>
      <c r="L284" s="69">
        <f t="shared" si="106"/>
        <v>1500000</v>
      </c>
      <c r="M284" s="69">
        <f t="shared" si="106"/>
        <v>1500000</v>
      </c>
      <c r="N284" s="69">
        <f t="shared" si="106"/>
        <v>1500000</v>
      </c>
      <c r="O284" s="69">
        <f t="shared" si="106"/>
        <v>1500000</v>
      </c>
      <c r="P284" s="69">
        <f t="shared" si="106"/>
        <v>1500000</v>
      </c>
      <c r="Q284" s="69">
        <f t="shared" si="106"/>
        <v>1500000</v>
      </c>
    </row>
    <row r="285" spans="2:17" x14ac:dyDescent="0.3">
      <c r="B285" s="29"/>
      <c r="C285" s="30" t="s">
        <v>312</v>
      </c>
      <c r="D285" s="30" t="s">
        <v>318</v>
      </c>
      <c r="E285" s="29"/>
      <c r="F285" s="29"/>
      <c r="G285" s="31"/>
      <c r="H285" s="31"/>
      <c r="I285" s="31"/>
      <c r="J285" s="31"/>
      <c r="K285" s="31"/>
      <c r="L285" s="31"/>
      <c r="M285" s="31"/>
      <c r="N285" s="31"/>
      <c r="O285" s="31"/>
      <c r="P285" s="31"/>
      <c r="Q285" s="31"/>
    </row>
    <row r="286" spans="2:17" x14ac:dyDescent="0.3">
      <c r="B286" s="26">
        <v>1</v>
      </c>
      <c r="C286" s="70" t="s">
        <v>319</v>
      </c>
      <c r="D286" s="73">
        <v>150000</v>
      </c>
      <c r="E286" s="71"/>
      <c r="F286" s="71"/>
      <c r="G286" s="72">
        <v>10</v>
      </c>
      <c r="H286" s="72">
        <v>10</v>
      </c>
      <c r="I286" s="72">
        <v>10</v>
      </c>
      <c r="J286" s="72">
        <v>10</v>
      </c>
      <c r="K286" s="72">
        <v>10</v>
      </c>
      <c r="L286" s="72">
        <v>10</v>
      </c>
      <c r="M286" s="72">
        <v>10</v>
      </c>
      <c r="N286" s="72">
        <v>10</v>
      </c>
      <c r="O286" s="72">
        <v>10</v>
      </c>
      <c r="P286" s="72">
        <v>10</v>
      </c>
      <c r="Q286" s="72">
        <v>10</v>
      </c>
    </row>
    <row r="287" spans="2:17" x14ac:dyDescent="0.3">
      <c r="B287" s="26">
        <v>2</v>
      </c>
      <c r="C287" s="70"/>
      <c r="D287" s="73"/>
      <c r="E287" s="71"/>
      <c r="F287" s="71"/>
      <c r="G287" s="72"/>
      <c r="H287" s="72"/>
      <c r="I287" s="72"/>
      <c r="J287" s="72"/>
      <c r="K287" s="72"/>
      <c r="L287" s="72"/>
      <c r="M287" s="72"/>
      <c r="N287" s="72"/>
      <c r="O287" s="72"/>
      <c r="P287" s="72"/>
      <c r="Q287" s="72"/>
    </row>
    <row r="288" spans="2:17" x14ac:dyDescent="0.3">
      <c r="B288" s="26">
        <v>3</v>
      </c>
      <c r="C288" s="70"/>
      <c r="D288" s="73"/>
      <c r="E288" s="71"/>
      <c r="F288" s="71"/>
      <c r="G288" s="72"/>
      <c r="H288" s="72"/>
      <c r="I288" s="72"/>
      <c r="J288" s="72"/>
      <c r="K288" s="72"/>
      <c r="L288" s="72"/>
      <c r="M288" s="72"/>
      <c r="N288" s="72"/>
      <c r="O288" s="72"/>
      <c r="P288" s="72"/>
      <c r="Q288" s="72"/>
    </row>
    <row r="289" spans="2:17" x14ac:dyDescent="0.3">
      <c r="B289" s="26">
        <v>4</v>
      </c>
      <c r="C289" s="70"/>
      <c r="D289" s="73"/>
      <c r="E289" s="71"/>
      <c r="F289" s="71"/>
      <c r="G289" s="72"/>
      <c r="H289" s="72"/>
      <c r="I289" s="72"/>
      <c r="J289" s="72"/>
      <c r="K289" s="72"/>
      <c r="L289" s="72"/>
      <c r="M289" s="72"/>
      <c r="N289" s="72"/>
      <c r="O289" s="72"/>
      <c r="P289" s="72"/>
      <c r="Q289" s="72"/>
    </row>
    <row r="290" spans="2:17" x14ac:dyDescent="0.3">
      <c r="B290" s="26">
        <v>5</v>
      </c>
      <c r="C290" s="70"/>
      <c r="D290" s="73"/>
      <c r="E290" s="71"/>
      <c r="F290" s="71"/>
      <c r="G290" s="72"/>
      <c r="H290" s="72"/>
      <c r="I290" s="72"/>
      <c r="J290" s="72"/>
      <c r="K290" s="72"/>
      <c r="L290" s="72"/>
      <c r="M290" s="72"/>
      <c r="N290" s="72"/>
      <c r="O290" s="72"/>
      <c r="P290" s="72"/>
      <c r="Q290" s="72"/>
    </row>
    <row r="291" spans="2:17" x14ac:dyDescent="0.3">
      <c r="B291" s="26">
        <v>6</v>
      </c>
      <c r="C291" s="70"/>
      <c r="D291" s="73"/>
      <c r="E291" s="71"/>
      <c r="F291" s="71"/>
      <c r="G291" s="72"/>
      <c r="H291" s="72"/>
      <c r="I291" s="72"/>
      <c r="J291" s="72"/>
      <c r="K291" s="72"/>
      <c r="L291" s="72"/>
      <c r="M291" s="72"/>
      <c r="N291" s="72"/>
      <c r="O291" s="72"/>
      <c r="P291" s="72"/>
      <c r="Q291" s="72"/>
    </row>
    <row r="292" spans="2:17" x14ac:dyDescent="0.3">
      <c r="B292" s="26">
        <v>7</v>
      </c>
      <c r="C292" s="70"/>
      <c r="D292" s="73"/>
      <c r="E292" s="71"/>
      <c r="F292" s="71"/>
      <c r="G292" s="72"/>
      <c r="H292" s="72"/>
      <c r="I292" s="72"/>
      <c r="J292" s="72"/>
      <c r="K292" s="72"/>
      <c r="L292" s="72"/>
      <c r="M292" s="72"/>
      <c r="N292" s="72"/>
      <c r="O292" s="72"/>
      <c r="P292" s="72"/>
      <c r="Q292" s="72"/>
    </row>
    <row r="293" spans="2:17" x14ac:dyDescent="0.3">
      <c r="B293" s="26">
        <v>8</v>
      </c>
      <c r="C293" s="70"/>
      <c r="D293" s="73"/>
      <c r="E293" s="71"/>
      <c r="F293" s="71"/>
      <c r="G293" s="72"/>
      <c r="H293" s="72"/>
      <c r="I293" s="72"/>
      <c r="J293" s="72"/>
      <c r="K293" s="72"/>
      <c r="L293" s="72"/>
      <c r="M293" s="72"/>
      <c r="N293" s="72"/>
      <c r="O293" s="72"/>
      <c r="P293" s="72"/>
      <c r="Q293" s="72"/>
    </row>
    <row r="294" spans="2:17" x14ac:dyDescent="0.3">
      <c r="B294" s="26">
        <v>9</v>
      </c>
      <c r="C294" s="70"/>
      <c r="D294" s="73"/>
      <c r="E294" s="71"/>
      <c r="F294" s="71"/>
      <c r="G294" s="72"/>
      <c r="H294" s="72"/>
      <c r="I294" s="72"/>
      <c r="J294" s="72"/>
      <c r="K294" s="72"/>
      <c r="L294" s="72"/>
      <c r="M294" s="72"/>
      <c r="N294" s="72"/>
      <c r="O294" s="72"/>
      <c r="P294" s="72"/>
      <c r="Q294" s="72"/>
    </row>
    <row r="295" spans="2:17" x14ac:dyDescent="0.3">
      <c r="B295" s="26">
        <v>10</v>
      </c>
      <c r="C295" s="70"/>
      <c r="D295" s="73"/>
      <c r="E295" s="71"/>
      <c r="F295" s="71"/>
      <c r="G295" s="72"/>
      <c r="H295" s="72"/>
      <c r="I295" s="72"/>
      <c r="J295" s="72"/>
      <c r="K295" s="72"/>
      <c r="L295" s="72"/>
      <c r="M295" s="72"/>
      <c r="N295" s="72"/>
      <c r="O295" s="72"/>
      <c r="P295" s="72"/>
      <c r="Q295" s="72"/>
    </row>
    <row r="297" spans="2:17" x14ac:dyDescent="0.3">
      <c r="B297" s="5"/>
      <c r="C297" s="5" t="str">
        <f>C197</f>
        <v>WTE - CBTp</v>
      </c>
      <c r="D297" s="5"/>
      <c r="E297" s="5"/>
      <c r="F297" s="5"/>
      <c r="G297" s="5"/>
      <c r="H297" s="5"/>
      <c r="I297" s="5"/>
      <c r="J297" s="5"/>
      <c r="K297" s="5"/>
      <c r="L297" s="5"/>
      <c r="M297" s="5"/>
      <c r="N297" s="5"/>
      <c r="O297" s="5"/>
      <c r="P297" s="5"/>
      <c r="Q297" s="5"/>
    </row>
    <row r="298" spans="2:17" x14ac:dyDescent="0.3">
      <c r="C298" s="25" t="s">
        <v>307</v>
      </c>
      <c r="G298" s="10">
        <f>G197</f>
        <v>0</v>
      </c>
      <c r="H298" s="10">
        <f t="shared" ref="H298:Q298" si="107">H197</f>
        <v>0</v>
      </c>
      <c r="I298" s="10">
        <f t="shared" si="107"/>
        <v>2.2271470132002986</v>
      </c>
      <c r="J298" s="10">
        <f t="shared" si="107"/>
        <v>2.2522966539365536</v>
      </c>
      <c r="K298" s="10">
        <f t="shared" si="107"/>
        <v>2.2830750012439678</v>
      </c>
      <c r="L298" s="10">
        <f t="shared" si="107"/>
        <v>2.3114983458812155</v>
      </c>
      <c r="M298" s="10">
        <f t="shared" si="107"/>
        <v>2.3270718646947972</v>
      </c>
      <c r="N298" s="10">
        <f t="shared" si="107"/>
        <v>2.3440192456547573</v>
      </c>
      <c r="O298" s="10">
        <f t="shared" si="107"/>
        <v>2.3608495552541764</v>
      </c>
      <c r="P298" s="10">
        <f t="shared" si="107"/>
        <v>2.3744651539773183</v>
      </c>
      <c r="Q298" s="10">
        <f t="shared" si="107"/>
        <v>2.38894626254086</v>
      </c>
    </row>
    <row r="299" spans="2:17" x14ac:dyDescent="0.3">
      <c r="C299" s="25" t="s">
        <v>308</v>
      </c>
      <c r="G299" s="10">
        <f>SUM(G303:G312)</f>
        <v>10</v>
      </c>
      <c r="H299" s="10">
        <f t="shared" ref="H299:Q299" si="108">SUM(H303:H312)</f>
        <v>10</v>
      </c>
      <c r="I299" s="10">
        <f t="shared" si="108"/>
        <v>10</v>
      </c>
      <c r="J299" s="10">
        <f t="shared" si="108"/>
        <v>10</v>
      </c>
      <c r="K299" s="10">
        <f t="shared" si="108"/>
        <v>10</v>
      </c>
      <c r="L299" s="10">
        <f t="shared" si="108"/>
        <v>10</v>
      </c>
      <c r="M299" s="10">
        <f t="shared" si="108"/>
        <v>10</v>
      </c>
      <c r="N299" s="10">
        <f t="shared" si="108"/>
        <v>10</v>
      </c>
      <c r="O299" s="10">
        <f t="shared" si="108"/>
        <v>10</v>
      </c>
      <c r="P299" s="10">
        <f t="shared" si="108"/>
        <v>10</v>
      </c>
      <c r="Q299" s="10">
        <f t="shared" si="108"/>
        <v>10</v>
      </c>
    </row>
    <row r="300" spans="2:17" x14ac:dyDescent="0.3">
      <c r="C300" s="25" t="s">
        <v>309</v>
      </c>
      <c r="G300" s="10">
        <f>G299-G298</f>
        <v>10</v>
      </c>
      <c r="H300" s="10">
        <f t="shared" ref="H300:Q300" si="109">H299-H298</f>
        <v>10</v>
      </c>
      <c r="I300" s="10">
        <f t="shared" si="109"/>
        <v>7.7728529867997018</v>
      </c>
      <c r="J300" s="10">
        <f t="shared" si="109"/>
        <v>7.7477033460634459</v>
      </c>
      <c r="K300" s="10">
        <f t="shared" si="109"/>
        <v>7.7169249987560322</v>
      </c>
      <c r="L300" s="10">
        <f t="shared" si="109"/>
        <v>7.6885016541187845</v>
      </c>
      <c r="M300" s="10">
        <f t="shared" si="109"/>
        <v>7.6729281353052023</v>
      </c>
      <c r="N300" s="10">
        <f t="shared" si="109"/>
        <v>7.6559807543452427</v>
      </c>
      <c r="O300" s="10">
        <f t="shared" si="109"/>
        <v>7.6391504447458232</v>
      </c>
      <c r="P300" s="10">
        <f t="shared" si="109"/>
        <v>7.6255348460226813</v>
      </c>
      <c r="Q300" s="10">
        <f t="shared" si="109"/>
        <v>7.61105373745914</v>
      </c>
    </row>
    <row r="301" spans="2:17" x14ac:dyDescent="0.3">
      <c r="C301" s="25" t="s">
        <v>310</v>
      </c>
      <c r="G301" s="69">
        <f>SUMPRODUCT($D303:$D312,G303:G312)</f>
        <v>950000</v>
      </c>
      <c r="H301" s="69">
        <f t="shared" ref="H301:Q301" si="110">SUMPRODUCT($D303:$D312,H303:H312)</f>
        <v>950000</v>
      </c>
      <c r="I301" s="69">
        <f t="shared" si="110"/>
        <v>950000</v>
      </c>
      <c r="J301" s="69">
        <f t="shared" si="110"/>
        <v>950000</v>
      </c>
      <c r="K301" s="69">
        <f t="shared" si="110"/>
        <v>950000</v>
      </c>
      <c r="L301" s="69">
        <f t="shared" si="110"/>
        <v>950000</v>
      </c>
      <c r="M301" s="69">
        <f t="shared" si="110"/>
        <v>950000</v>
      </c>
      <c r="N301" s="69">
        <f t="shared" si="110"/>
        <v>950000</v>
      </c>
      <c r="O301" s="69">
        <f t="shared" si="110"/>
        <v>950000</v>
      </c>
      <c r="P301" s="69">
        <f t="shared" si="110"/>
        <v>950000</v>
      </c>
      <c r="Q301" s="69">
        <f t="shared" si="110"/>
        <v>950000</v>
      </c>
    </row>
    <row r="302" spans="2:17" x14ac:dyDescent="0.3">
      <c r="B302" s="29"/>
      <c r="C302" s="30" t="s">
        <v>312</v>
      </c>
      <c r="D302" s="30" t="s">
        <v>318</v>
      </c>
      <c r="E302" s="29"/>
      <c r="F302" s="29"/>
      <c r="G302" s="31"/>
      <c r="H302" s="31"/>
      <c r="I302" s="31"/>
      <c r="J302" s="31"/>
      <c r="K302" s="31"/>
      <c r="L302" s="31"/>
      <c r="M302" s="31"/>
      <c r="N302" s="31"/>
      <c r="O302" s="31"/>
      <c r="P302" s="31"/>
      <c r="Q302" s="31"/>
    </row>
    <row r="303" spans="2:17" x14ac:dyDescent="0.3">
      <c r="B303" s="26">
        <v>1</v>
      </c>
      <c r="C303" s="70" t="s">
        <v>320</v>
      </c>
      <c r="D303" s="73">
        <v>95000</v>
      </c>
      <c r="E303" s="71"/>
      <c r="F303" s="71"/>
      <c r="G303" s="72">
        <v>10</v>
      </c>
      <c r="H303" s="72">
        <v>10</v>
      </c>
      <c r="I303" s="72">
        <v>10</v>
      </c>
      <c r="J303" s="72">
        <v>10</v>
      </c>
      <c r="K303" s="72">
        <v>10</v>
      </c>
      <c r="L303" s="72">
        <v>10</v>
      </c>
      <c r="M303" s="72">
        <v>10</v>
      </c>
      <c r="N303" s="72">
        <v>10</v>
      </c>
      <c r="O303" s="72">
        <v>10</v>
      </c>
      <c r="P303" s="72">
        <v>10</v>
      </c>
      <c r="Q303" s="72">
        <v>10</v>
      </c>
    </row>
    <row r="304" spans="2:17" x14ac:dyDescent="0.3">
      <c r="B304" s="26">
        <v>2</v>
      </c>
      <c r="C304" s="70"/>
      <c r="D304" s="73"/>
      <c r="E304" s="71"/>
      <c r="F304" s="71"/>
      <c r="G304" s="72"/>
      <c r="H304" s="72"/>
      <c r="I304" s="72"/>
      <c r="J304" s="72"/>
      <c r="K304" s="72"/>
      <c r="L304" s="72"/>
      <c r="M304" s="72"/>
      <c r="N304" s="72"/>
      <c r="O304" s="72"/>
      <c r="P304" s="72"/>
      <c r="Q304" s="72"/>
    </row>
    <row r="305" spans="2:17" x14ac:dyDescent="0.3">
      <c r="B305" s="26">
        <v>3</v>
      </c>
      <c r="C305" s="70"/>
      <c r="D305" s="73"/>
      <c r="E305" s="71"/>
      <c r="F305" s="71"/>
      <c r="G305" s="72"/>
      <c r="H305" s="72"/>
      <c r="I305" s="72"/>
      <c r="J305" s="72"/>
      <c r="K305" s="72"/>
      <c r="L305" s="72"/>
      <c r="M305" s="72"/>
      <c r="N305" s="72"/>
      <c r="O305" s="72"/>
      <c r="P305" s="72"/>
      <c r="Q305" s="72"/>
    </row>
    <row r="306" spans="2:17" x14ac:dyDescent="0.3">
      <c r="B306" s="26">
        <v>4</v>
      </c>
      <c r="C306" s="70"/>
      <c r="D306" s="73"/>
      <c r="E306" s="71"/>
      <c r="F306" s="71"/>
      <c r="G306" s="72"/>
      <c r="H306" s="72"/>
      <c r="I306" s="72"/>
      <c r="J306" s="72"/>
      <c r="K306" s="72"/>
      <c r="L306" s="72"/>
      <c r="M306" s="72"/>
      <c r="N306" s="72"/>
      <c r="O306" s="72"/>
      <c r="P306" s="72"/>
      <c r="Q306" s="72"/>
    </row>
    <row r="307" spans="2:17" x14ac:dyDescent="0.3">
      <c r="B307" s="26">
        <v>5</v>
      </c>
      <c r="C307" s="70"/>
      <c r="D307" s="73"/>
      <c r="E307" s="71"/>
      <c r="F307" s="71"/>
      <c r="G307" s="72"/>
      <c r="H307" s="72"/>
      <c r="I307" s="72"/>
      <c r="J307" s="72"/>
      <c r="K307" s="72"/>
      <c r="L307" s="72"/>
      <c r="M307" s="72"/>
      <c r="N307" s="72"/>
      <c r="O307" s="72"/>
      <c r="P307" s="72"/>
      <c r="Q307" s="72"/>
    </row>
    <row r="308" spans="2:17" x14ac:dyDescent="0.3">
      <c r="B308" s="26">
        <v>6</v>
      </c>
      <c r="C308" s="70"/>
      <c r="D308" s="73"/>
      <c r="E308" s="71"/>
      <c r="F308" s="71"/>
      <c r="G308" s="72"/>
      <c r="H308" s="72"/>
      <c r="I308" s="72"/>
      <c r="J308" s="72"/>
      <c r="K308" s="72"/>
      <c r="L308" s="72"/>
      <c r="M308" s="72"/>
      <c r="N308" s="72"/>
      <c r="O308" s="72"/>
      <c r="P308" s="72"/>
      <c r="Q308" s="72"/>
    </row>
    <row r="309" spans="2:17" x14ac:dyDescent="0.3">
      <c r="B309" s="26">
        <v>7</v>
      </c>
      <c r="C309" s="70"/>
      <c r="D309" s="73"/>
      <c r="E309" s="71"/>
      <c r="F309" s="71"/>
      <c r="G309" s="72"/>
      <c r="H309" s="72"/>
      <c r="I309" s="72"/>
      <c r="J309" s="72"/>
      <c r="K309" s="72"/>
      <c r="L309" s="72"/>
      <c r="M309" s="72"/>
      <c r="N309" s="72"/>
      <c r="O309" s="72"/>
      <c r="P309" s="72"/>
      <c r="Q309" s="72"/>
    </row>
    <row r="310" spans="2:17" x14ac:dyDescent="0.3">
      <c r="B310" s="26">
        <v>8</v>
      </c>
      <c r="C310" s="70"/>
      <c r="D310" s="73"/>
      <c r="E310" s="71"/>
      <c r="F310" s="71"/>
      <c r="G310" s="72"/>
      <c r="H310" s="72"/>
      <c r="I310" s="72"/>
      <c r="J310" s="72"/>
      <c r="K310" s="72"/>
      <c r="L310" s="72"/>
      <c r="M310" s="72"/>
      <c r="N310" s="72"/>
      <c r="O310" s="72"/>
      <c r="P310" s="72"/>
      <c r="Q310" s="72"/>
    </row>
    <row r="311" spans="2:17" x14ac:dyDescent="0.3">
      <c r="B311" s="26">
        <v>9</v>
      </c>
      <c r="C311" s="70"/>
      <c r="D311" s="73"/>
      <c r="E311" s="71"/>
      <c r="F311" s="71"/>
      <c r="G311" s="72"/>
      <c r="H311" s="72"/>
      <c r="I311" s="72"/>
      <c r="J311" s="72"/>
      <c r="K311" s="72"/>
      <c r="L311" s="72"/>
      <c r="M311" s="72"/>
      <c r="N311" s="72"/>
      <c r="O311" s="72"/>
      <c r="P311" s="72"/>
      <c r="Q311" s="72"/>
    </row>
    <row r="312" spans="2:17" x14ac:dyDescent="0.3">
      <c r="B312" s="26">
        <v>10</v>
      </c>
      <c r="C312" s="70"/>
      <c r="D312" s="73"/>
      <c r="E312" s="71"/>
      <c r="F312" s="71"/>
      <c r="G312" s="72"/>
      <c r="H312" s="72"/>
      <c r="I312" s="72"/>
      <c r="J312" s="72"/>
      <c r="K312" s="72"/>
      <c r="L312" s="72"/>
      <c r="M312" s="72"/>
      <c r="N312" s="72"/>
      <c r="O312" s="72"/>
      <c r="P312" s="72"/>
      <c r="Q312" s="72"/>
    </row>
    <row r="314" spans="2:17" x14ac:dyDescent="0.3">
      <c r="B314" s="5"/>
      <c r="C314" s="5" t="str">
        <f>C207</f>
        <v>WTE - FI time</v>
      </c>
      <c r="D314" s="5"/>
      <c r="E314" s="5"/>
      <c r="F314" s="5"/>
      <c r="G314" s="5"/>
      <c r="H314" s="5"/>
      <c r="I314" s="5"/>
      <c r="J314" s="5"/>
      <c r="K314" s="5"/>
      <c r="L314" s="5"/>
      <c r="M314" s="5"/>
      <c r="N314" s="5"/>
      <c r="O314" s="5"/>
      <c r="P314" s="5"/>
      <c r="Q314" s="5"/>
    </row>
    <row r="315" spans="2:17" x14ac:dyDescent="0.3">
      <c r="C315" s="25" t="s">
        <v>307</v>
      </c>
      <c r="G315" s="10">
        <f>G207</f>
        <v>0</v>
      </c>
      <c r="H315" s="10">
        <f t="shared" ref="H315:Q315" si="111">H207</f>
        <v>0</v>
      </c>
      <c r="I315" s="10">
        <f t="shared" si="111"/>
        <v>0.5512188857670739</v>
      </c>
      <c r="J315" s="10">
        <f t="shared" si="111"/>
        <v>0.55744342184929707</v>
      </c>
      <c r="K315" s="10">
        <f t="shared" si="111"/>
        <v>0.56506106280788204</v>
      </c>
      <c r="L315" s="10">
        <f t="shared" si="111"/>
        <v>0.57209584060560092</v>
      </c>
      <c r="M315" s="10">
        <f t="shared" si="111"/>
        <v>0.57595028651196234</v>
      </c>
      <c r="N315" s="10">
        <f t="shared" si="111"/>
        <v>0.58014476329955245</v>
      </c>
      <c r="O315" s="10">
        <f t="shared" si="111"/>
        <v>0.5843102649254085</v>
      </c>
      <c r="P315" s="10">
        <f t="shared" si="111"/>
        <v>0.58768012560938643</v>
      </c>
      <c r="Q315" s="10">
        <f t="shared" si="111"/>
        <v>0.59126419997886281</v>
      </c>
    </row>
    <row r="316" spans="2:17" x14ac:dyDescent="0.3">
      <c r="C316" s="25" t="s">
        <v>308</v>
      </c>
      <c r="G316" s="10">
        <f>SUM(G320:G329)</f>
        <v>10</v>
      </c>
      <c r="H316" s="10">
        <f t="shared" ref="H316:Q316" si="112">SUM(H320:H329)</f>
        <v>10</v>
      </c>
      <c r="I316" s="10">
        <f t="shared" si="112"/>
        <v>10</v>
      </c>
      <c r="J316" s="10">
        <f t="shared" si="112"/>
        <v>10</v>
      </c>
      <c r="K316" s="10">
        <f t="shared" si="112"/>
        <v>10</v>
      </c>
      <c r="L316" s="10">
        <f t="shared" si="112"/>
        <v>10</v>
      </c>
      <c r="M316" s="10">
        <f t="shared" si="112"/>
        <v>10</v>
      </c>
      <c r="N316" s="10">
        <f t="shared" si="112"/>
        <v>10</v>
      </c>
      <c r="O316" s="10">
        <f t="shared" si="112"/>
        <v>10</v>
      </c>
      <c r="P316" s="10">
        <f t="shared" si="112"/>
        <v>10</v>
      </c>
      <c r="Q316" s="10">
        <f t="shared" si="112"/>
        <v>10</v>
      </c>
    </row>
    <row r="317" spans="2:17" x14ac:dyDescent="0.3">
      <c r="C317" s="25" t="s">
        <v>309</v>
      </c>
      <c r="G317" s="10">
        <f>G316-G315</f>
        <v>10</v>
      </c>
      <c r="H317" s="10">
        <f t="shared" ref="H317:Q317" si="113">H316-H315</f>
        <v>10</v>
      </c>
      <c r="I317" s="10">
        <f t="shared" si="113"/>
        <v>9.4487811142329257</v>
      </c>
      <c r="J317" s="10">
        <f t="shared" si="113"/>
        <v>9.4425565781507022</v>
      </c>
      <c r="K317" s="10">
        <f t="shared" si="113"/>
        <v>9.4349389371921184</v>
      </c>
      <c r="L317" s="10">
        <f t="shared" si="113"/>
        <v>9.4279041593943997</v>
      </c>
      <c r="M317" s="10">
        <f t="shared" si="113"/>
        <v>9.4240497134880385</v>
      </c>
      <c r="N317" s="10">
        <f t="shared" si="113"/>
        <v>9.4198552367004478</v>
      </c>
      <c r="O317" s="10">
        <f t="shared" si="113"/>
        <v>9.4156897350745918</v>
      </c>
      <c r="P317" s="10">
        <f t="shared" si="113"/>
        <v>9.4123198743906134</v>
      </c>
      <c r="Q317" s="10">
        <f t="shared" si="113"/>
        <v>9.4087358000211374</v>
      </c>
    </row>
    <row r="318" spans="2:17" x14ac:dyDescent="0.3">
      <c r="C318" s="25" t="s">
        <v>310</v>
      </c>
      <c r="G318" s="69">
        <f>SUMPRODUCT($D320:$D329,G320:G329)</f>
        <v>380000</v>
      </c>
      <c r="H318" s="69">
        <f t="shared" ref="H318:Q318" si="114">SUMPRODUCT($D320:$D329,H320:H329)</f>
        <v>380000</v>
      </c>
      <c r="I318" s="69">
        <f t="shared" si="114"/>
        <v>380000</v>
      </c>
      <c r="J318" s="69">
        <f t="shared" si="114"/>
        <v>380000</v>
      </c>
      <c r="K318" s="69">
        <f t="shared" si="114"/>
        <v>380000</v>
      </c>
      <c r="L318" s="69">
        <f t="shared" si="114"/>
        <v>380000</v>
      </c>
      <c r="M318" s="69">
        <f t="shared" si="114"/>
        <v>380000</v>
      </c>
      <c r="N318" s="69">
        <f t="shared" si="114"/>
        <v>380000</v>
      </c>
      <c r="O318" s="69">
        <f t="shared" si="114"/>
        <v>380000</v>
      </c>
      <c r="P318" s="69">
        <f t="shared" si="114"/>
        <v>380000</v>
      </c>
      <c r="Q318" s="69">
        <f t="shared" si="114"/>
        <v>380000</v>
      </c>
    </row>
    <row r="319" spans="2:17" x14ac:dyDescent="0.3">
      <c r="B319" s="29"/>
      <c r="C319" s="30" t="s">
        <v>312</v>
      </c>
      <c r="D319" s="30" t="s">
        <v>318</v>
      </c>
      <c r="E319" s="29"/>
      <c r="F319" s="29"/>
      <c r="G319" s="31"/>
      <c r="H319" s="31"/>
      <c r="I319" s="31"/>
      <c r="J319" s="31"/>
      <c r="K319" s="31"/>
      <c r="L319" s="31"/>
      <c r="M319" s="31"/>
      <c r="N319" s="31"/>
      <c r="O319" s="31"/>
      <c r="P319" s="31"/>
      <c r="Q319" s="31"/>
    </row>
    <row r="320" spans="2:17" x14ac:dyDescent="0.3">
      <c r="B320" s="26">
        <v>1</v>
      </c>
      <c r="C320" s="70" t="s">
        <v>321</v>
      </c>
      <c r="D320" s="73">
        <v>38000</v>
      </c>
      <c r="E320" s="71"/>
      <c r="F320" s="71"/>
      <c r="G320" s="72">
        <v>10</v>
      </c>
      <c r="H320" s="72">
        <v>10</v>
      </c>
      <c r="I320" s="72">
        <v>10</v>
      </c>
      <c r="J320" s="72">
        <v>10</v>
      </c>
      <c r="K320" s="72">
        <v>10</v>
      </c>
      <c r="L320" s="72">
        <v>10</v>
      </c>
      <c r="M320" s="72">
        <v>10</v>
      </c>
      <c r="N320" s="72">
        <v>10</v>
      </c>
      <c r="O320" s="72">
        <v>10</v>
      </c>
      <c r="P320" s="72">
        <v>10</v>
      </c>
      <c r="Q320" s="72">
        <v>10</v>
      </c>
    </row>
    <row r="321" spans="2:17" x14ac:dyDescent="0.3">
      <c r="B321" s="26">
        <v>2</v>
      </c>
      <c r="C321" s="70"/>
      <c r="D321" s="73"/>
      <c r="E321" s="71"/>
      <c r="F321" s="71"/>
      <c r="G321" s="72"/>
      <c r="H321" s="72"/>
      <c r="I321" s="72"/>
      <c r="J321" s="72"/>
      <c r="K321" s="72"/>
      <c r="L321" s="72"/>
      <c r="M321" s="72"/>
      <c r="N321" s="72"/>
      <c r="O321" s="72"/>
      <c r="P321" s="72"/>
      <c r="Q321" s="72"/>
    </row>
    <row r="322" spans="2:17" x14ac:dyDescent="0.3">
      <c r="B322" s="26">
        <v>3</v>
      </c>
      <c r="C322" s="70"/>
      <c r="D322" s="73"/>
      <c r="E322" s="71"/>
      <c r="F322" s="71"/>
      <c r="G322" s="72"/>
      <c r="H322" s="72"/>
      <c r="I322" s="72"/>
      <c r="J322" s="72"/>
      <c r="K322" s="72"/>
      <c r="L322" s="72"/>
      <c r="M322" s="72"/>
      <c r="N322" s="72"/>
      <c r="O322" s="72"/>
      <c r="P322" s="72"/>
      <c r="Q322" s="72"/>
    </row>
    <row r="323" spans="2:17" x14ac:dyDescent="0.3">
      <c r="B323" s="26">
        <v>4</v>
      </c>
      <c r="C323" s="70"/>
      <c r="D323" s="73"/>
      <c r="E323" s="71"/>
      <c r="F323" s="71"/>
      <c r="G323" s="72"/>
      <c r="H323" s="72"/>
      <c r="I323" s="72"/>
      <c r="J323" s="72"/>
      <c r="K323" s="72"/>
      <c r="L323" s="72"/>
      <c r="M323" s="72"/>
      <c r="N323" s="72"/>
      <c r="O323" s="72"/>
      <c r="P323" s="72"/>
      <c r="Q323" s="72"/>
    </row>
    <row r="324" spans="2:17" x14ac:dyDescent="0.3">
      <c r="B324" s="26">
        <v>5</v>
      </c>
      <c r="C324" s="70"/>
      <c r="D324" s="73"/>
      <c r="E324" s="71"/>
      <c r="F324" s="71"/>
      <c r="G324" s="72"/>
      <c r="H324" s="72"/>
      <c r="I324" s="72"/>
      <c r="J324" s="72"/>
      <c r="K324" s="72"/>
      <c r="L324" s="72"/>
      <c r="M324" s="72"/>
      <c r="N324" s="72"/>
      <c r="O324" s="72"/>
      <c r="P324" s="72"/>
      <c r="Q324" s="72"/>
    </row>
    <row r="325" spans="2:17" x14ac:dyDescent="0.3">
      <c r="B325" s="26">
        <v>6</v>
      </c>
      <c r="C325" s="70"/>
      <c r="D325" s="73"/>
      <c r="E325" s="71"/>
      <c r="F325" s="71"/>
      <c r="G325" s="72"/>
      <c r="H325" s="72"/>
      <c r="I325" s="72"/>
      <c r="J325" s="72"/>
      <c r="K325" s="72"/>
      <c r="L325" s="72"/>
      <c r="M325" s="72"/>
      <c r="N325" s="72"/>
      <c r="O325" s="72"/>
      <c r="P325" s="72"/>
      <c r="Q325" s="72"/>
    </row>
    <row r="326" spans="2:17" x14ac:dyDescent="0.3">
      <c r="B326" s="26">
        <v>7</v>
      </c>
      <c r="C326" s="70"/>
      <c r="D326" s="73"/>
      <c r="E326" s="71"/>
      <c r="F326" s="71"/>
      <c r="G326" s="72"/>
      <c r="H326" s="72"/>
      <c r="I326" s="72"/>
      <c r="J326" s="72"/>
      <c r="K326" s="72"/>
      <c r="L326" s="72"/>
      <c r="M326" s="72"/>
      <c r="N326" s="72"/>
      <c r="O326" s="72"/>
      <c r="P326" s="72"/>
      <c r="Q326" s="72"/>
    </row>
    <row r="327" spans="2:17" x14ac:dyDescent="0.3">
      <c r="B327" s="26">
        <v>8</v>
      </c>
      <c r="C327" s="70"/>
      <c r="D327" s="73"/>
      <c r="E327" s="71"/>
      <c r="F327" s="71"/>
      <c r="G327" s="72"/>
      <c r="H327" s="72"/>
      <c r="I327" s="72"/>
      <c r="J327" s="72"/>
      <c r="K327" s="72"/>
      <c r="L327" s="72"/>
      <c r="M327" s="72"/>
      <c r="N327" s="72"/>
      <c r="O327" s="72"/>
      <c r="P327" s="72"/>
      <c r="Q327" s="72"/>
    </row>
    <row r="328" spans="2:17" x14ac:dyDescent="0.3">
      <c r="B328" s="26">
        <v>9</v>
      </c>
      <c r="C328" s="70"/>
      <c r="D328" s="73"/>
      <c r="E328" s="71"/>
      <c r="F328" s="71"/>
      <c r="G328" s="72"/>
      <c r="H328" s="72"/>
      <c r="I328" s="72"/>
      <c r="J328" s="72"/>
      <c r="K328" s="72"/>
      <c r="L328" s="72"/>
      <c r="M328" s="72"/>
      <c r="N328" s="72"/>
      <c r="O328" s="72"/>
      <c r="P328" s="72"/>
      <c r="Q328" s="72"/>
    </row>
    <row r="329" spans="2:17" x14ac:dyDescent="0.3">
      <c r="B329" s="26">
        <v>10</v>
      </c>
      <c r="C329" s="70"/>
      <c r="D329" s="73"/>
      <c r="E329" s="71"/>
      <c r="F329" s="71"/>
      <c r="G329" s="72"/>
      <c r="H329" s="72"/>
      <c r="I329" s="72"/>
      <c r="J329" s="72"/>
      <c r="K329" s="72"/>
      <c r="L329" s="72"/>
      <c r="M329" s="72"/>
      <c r="N329" s="72"/>
      <c r="O329" s="72"/>
      <c r="P329" s="72"/>
      <c r="Q329" s="72"/>
    </row>
    <row r="333" spans="2:17" x14ac:dyDescent="0.3">
      <c r="B333" s="5"/>
      <c r="C333" s="5" t="s">
        <v>311</v>
      </c>
      <c r="D333" s="5"/>
      <c r="E333" s="5"/>
      <c r="F333" s="5"/>
      <c r="G333" s="5"/>
      <c r="H333" s="5"/>
      <c r="I333" s="5"/>
      <c r="J333" s="5"/>
      <c r="K333" s="5"/>
      <c r="L333" s="5"/>
      <c r="M333" s="5"/>
      <c r="N333" s="5"/>
      <c r="O333" s="5"/>
      <c r="P333" s="5"/>
      <c r="Q333" s="5"/>
    </row>
    <row r="335" spans="2:17" x14ac:dyDescent="0.3">
      <c r="C335" s="25" t="s">
        <v>324</v>
      </c>
      <c r="G335" s="74">
        <f>SUM(G337:G343)</f>
        <v>0</v>
      </c>
      <c r="H335" s="74">
        <f t="shared" ref="H335:Q335" si="115">SUM(H337:H343)</f>
        <v>28.071428571428573</v>
      </c>
      <c r="I335" s="74">
        <f t="shared" si="115"/>
        <v>30.412375401120283</v>
      </c>
      <c r="J335" s="74">
        <f t="shared" si="115"/>
        <v>29.940018793821778</v>
      </c>
      <c r="K335" s="74">
        <f t="shared" si="115"/>
        <v>29.596065055881766</v>
      </c>
      <c r="L335" s="74">
        <f t="shared" si="115"/>
        <v>29.965155666600538</v>
      </c>
      <c r="M335" s="74">
        <f t="shared" si="115"/>
        <v>30.279618223511392</v>
      </c>
      <c r="N335" s="74">
        <f t="shared" si="115"/>
        <v>30.541542015365341</v>
      </c>
      <c r="O335" s="74">
        <f t="shared" si="115"/>
        <v>30.757750352646308</v>
      </c>
      <c r="P335" s="74">
        <f t="shared" si="115"/>
        <v>30.96201260883797</v>
      </c>
      <c r="Q335" s="74">
        <f t="shared" si="115"/>
        <v>31.157727051275639</v>
      </c>
    </row>
    <row r="336" spans="2:17" x14ac:dyDescent="0.3">
      <c r="B336" s="29"/>
      <c r="C336" s="30"/>
      <c r="D336" s="30"/>
      <c r="E336" s="29"/>
      <c r="F336" s="29"/>
      <c r="G336" s="31"/>
      <c r="H336" s="31"/>
      <c r="I336" s="31"/>
      <c r="J336" s="31"/>
      <c r="K336" s="31"/>
      <c r="L336" s="31"/>
      <c r="M336" s="31"/>
      <c r="N336" s="31"/>
      <c r="O336" s="31"/>
      <c r="P336" s="31"/>
      <c r="Q336" s="31"/>
    </row>
    <row r="337" spans="2:17" x14ac:dyDescent="0.3">
      <c r="B337" s="26">
        <v>1</v>
      </c>
      <c r="C337" s="33" t="s">
        <v>295</v>
      </c>
      <c r="D337" s="32"/>
      <c r="E337" s="27"/>
      <c r="F337" s="27"/>
      <c r="G337" s="28">
        <f>G213</f>
        <v>0</v>
      </c>
      <c r="H337" s="28">
        <f t="shared" ref="H337:Q337" si="116">H213</f>
        <v>15</v>
      </c>
      <c r="I337" s="28">
        <f t="shared" si="116"/>
        <v>14.677008727720626</v>
      </c>
      <c r="J337" s="28">
        <f t="shared" si="116"/>
        <v>14.406831700987389</v>
      </c>
      <c r="K337" s="28">
        <f t="shared" si="116"/>
        <v>14.201289203599721</v>
      </c>
      <c r="L337" s="28">
        <f t="shared" si="116"/>
        <v>14.378427002229648</v>
      </c>
      <c r="M337" s="28">
        <f t="shared" si="116"/>
        <v>14.535454944821959</v>
      </c>
      <c r="N337" s="28">
        <f t="shared" si="116"/>
        <v>14.663437858084617</v>
      </c>
      <c r="O337" s="28">
        <f t="shared" si="116"/>
        <v>14.767075397767833</v>
      </c>
      <c r="P337" s="28">
        <f t="shared" si="116"/>
        <v>14.866601305261126</v>
      </c>
      <c r="Q337" s="28">
        <f t="shared" si="116"/>
        <v>14.960948040721945</v>
      </c>
    </row>
    <row r="338" spans="2:17" x14ac:dyDescent="0.3">
      <c r="B338" s="26">
        <v>2</v>
      </c>
      <c r="C338" s="33" t="s">
        <v>314</v>
      </c>
      <c r="D338" s="32"/>
      <c r="E338" s="27"/>
      <c r="F338" s="27"/>
      <c r="G338" s="28">
        <f>G230</f>
        <v>0</v>
      </c>
      <c r="H338" s="28">
        <f t="shared" ref="H338:Q338" si="117">H230</f>
        <v>1.5</v>
      </c>
      <c r="I338" s="28">
        <f t="shared" si="117"/>
        <v>1.4677008727720626</v>
      </c>
      <c r="J338" s="28">
        <f t="shared" si="117"/>
        <v>1.440683170098739</v>
      </c>
      <c r="K338" s="28">
        <f t="shared" si="117"/>
        <v>1.4201289203599721</v>
      </c>
      <c r="L338" s="28">
        <f t="shared" si="117"/>
        <v>1.4378427002229648</v>
      </c>
      <c r="M338" s="28">
        <f t="shared" si="117"/>
        <v>1.4535454944821959</v>
      </c>
      <c r="N338" s="28">
        <f t="shared" si="117"/>
        <v>1.4663437858084616</v>
      </c>
      <c r="O338" s="28">
        <f t="shared" si="117"/>
        <v>1.4767075397767833</v>
      </c>
      <c r="P338" s="28">
        <f t="shared" si="117"/>
        <v>1.4866601305261127</v>
      </c>
      <c r="Q338" s="28">
        <f t="shared" si="117"/>
        <v>1.4960948040721944</v>
      </c>
    </row>
    <row r="339" spans="2:17" x14ac:dyDescent="0.3">
      <c r="B339" s="26">
        <v>3</v>
      </c>
      <c r="C339" s="33" t="s">
        <v>316</v>
      </c>
      <c r="D339" s="32"/>
      <c r="E339" s="27"/>
      <c r="F339" s="27"/>
      <c r="G339" s="28">
        <f>G247</f>
        <v>0</v>
      </c>
      <c r="H339" s="28">
        <f t="shared" ref="H339:Q339" si="118">H247</f>
        <v>7.5</v>
      </c>
      <c r="I339" s="28">
        <f t="shared" si="118"/>
        <v>7.3385043638603129</v>
      </c>
      <c r="J339" s="28">
        <f t="shared" si="118"/>
        <v>7.2034158504936947</v>
      </c>
      <c r="K339" s="28">
        <f t="shared" si="118"/>
        <v>7.1006446017998606</v>
      </c>
      <c r="L339" s="28">
        <f t="shared" si="118"/>
        <v>7.1892135011148239</v>
      </c>
      <c r="M339" s="28">
        <f t="shared" si="118"/>
        <v>7.2677274724109795</v>
      </c>
      <c r="N339" s="28">
        <f t="shared" si="118"/>
        <v>7.3317189290423084</v>
      </c>
      <c r="O339" s="28">
        <f t="shared" si="118"/>
        <v>7.3835376988839165</v>
      </c>
      <c r="P339" s="28">
        <f t="shared" si="118"/>
        <v>7.4333006526305629</v>
      </c>
      <c r="Q339" s="28">
        <f t="shared" si="118"/>
        <v>7.4804740203609725</v>
      </c>
    </row>
    <row r="340" spans="2:17" x14ac:dyDescent="0.3">
      <c r="B340" s="26">
        <v>4</v>
      </c>
      <c r="C340" s="33" t="s">
        <v>127</v>
      </c>
      <c r="D340" s="32"/>
      <c r="E340" s="27"/>
      <c r="F340" s="27"/>
      <c r="G340" s="28">
        <f>G264</f>
        <v>0</v>
      </c>
      <c r="H340" s="28">
        <f t="shared" ref="H340:Q340" si="119">H264</f>
        <v>3</v>
      </c>
      <c r="I340" s="28">
        <f t="shared" si="119"/>
        <v>2.9354017455441253</v>
      </c>
      <c r="J340" s="28">
        <f t="shared" si="119"/>
        <v>2.8813663401974781</v>
      </c>
      <c r="K340" s="28">
        <f t="shared" si="119"/>
        <v>2.8402578407199441</v>
      </c>
      <c r="L340" s="28">
        <f t="shared" si="119"/>
        <v>2.8756854004459296</v>
      </c>
      <c r="M340" s="28">
        <f t="shared" si="119"/>
        <v>2.9070909889643919</v>
      </c>
      <c r="N340" s="28">
        <f t="shared" si="119"/>
        <v>2.9326875716169232</v>
      </c>
      <c r="O340" s="28">
        <f t="shared" si="119"/>
        <v>2.9534150795535665</v>
      </c>
      <c r="P340" s="28">
        <f t="shared" si="119"/>
        <v>2.9733202610522254</v>
      </c>
      <c r="Q340" s="28">
        <f t="shared" si="119"/>
        <v>2.9921896081443888</v>
      </c>
    </row>
    <row r="341" spans="2:17" x14ac:dyDescent="0.3">
      <c r="B341" s="26">
        <v>5</v>
      </c>
      <c r="C341" s="33" t="s">
        <v>0</v>
      </c>
      <c r="D341" s="32"/>
      <c r="E341" s="27"/>
      <c r="F341" s="27"/>
      <c r="G341" s="28">
        <f>G281</f>
        <v>0</v>
      </c>
      <c r="H341" s="28">
        <f t="shared" ref="H341:Q341" si="120">H281</f>
        <v>1.0714285714285714</v>
      </c>
      <c r="I341" s="28">
        <f t="shared" si="120"/>
        <v>1.2153937922557814</v>
      </c>
      <c r="J341" s="28">
        <f t="shared" si="120"/>
        <v>1.1979816562586263</v>
      </c>
      <c r="K341" s="28">
        <f t="shared" si="120"/>
        <v>1.1856084253504204</v>
      </c>
      <c r="L341" s="28">
        <f t="shared" si="120"/>
        <v>1.2003928761003517</v>
      </c>
      <c r="M341" s="28">
        <f t="shared" si="120"/>
        <v>1.2127771716251068</v>
      </c>
      <c r="N341" s="28">
        <f t="shared" si="120"/>
        <v>1.223189861858722</v>
      </c>
      <c r="O341" s="28">
        <f t="shared" si="120"/>
        <v>1.2318548164846228</v>
      </c>
      <c r="P341" s="28">
        <f t="shared" si="120"/>
        <v>1.2399849797812363</v>
      </c>
      <c r="Q341" s="28">
        <f t="shared" si="120"/>
        <v>1.2478101154564178</v>
      </c>
    </row>
    <row r="342" spans="2:17" x14ac:dyDescent="0.3">
      <c r="B342" s="26">
        <v>6</v>
      </c>
      <c r="C342" s="33" t="s">
        <v>302</v>
      </c>
      <c r="D342" s="32"/>
      <c r="E342" s="27"/>
      <c r="F342" s="27"/>
      <c r="G342" s="28">
        <f>G298</f>
        <v>0</v>
      </c>
      <c r="H342" s="28">
        <f t="shared" ref="H342:Q342" si="121">H298</f>
        <v>0</v>
      </c>
      <c r="I342" s="28">
        <f t="shared" si="121"/>
        <v>2.2271470132002986</v>
      </c>
      <c r="J342" s="28">
        <f t="shared" si="121"/>
        <v>2.2522966539365536</v>
      </c>
      <c r="K342" s="28">
        <f t="shared" si="121"/>
        <v>2.2830750012439678</v>
      </c>
      <c r="L342" s="28">
        <f t="shared" si="121"/>
        <v>2.3114983458812155</v>
      </c>
      <c r="M342" s="28">
        <f t="shared" si="121"/>
        <v>2.3270718646947972</v>
      </c>
      <c r="N342" s="28">
        <f t="shared" si="121"/>
        <v>2.3440192456547573</v>
      </c>
      <c r="O342" s="28">
        <f t="shared" si="121"/>
        <v>2.3608495552541764</v>
      </c>
      <c r="P342" s="28">
        <f t="shared" si="121"/>
        <v>2.3744651539773183</v>
      </c>
      <c r="Q342" s="28">
        <f t="shared" si="121"/>
        <v>2.38894626254086</v>
      </c>
    </row>
    <row r="343" spans="2:17" x14ac:dyDescent="0.3">
      <c r="B343" s="26">
        <v>7</v>
      </c>
      <c r="C343" s="33" t="s">
        <v>317</v>
      </c>
      <c r="D343" s="32"/>
      <c r="E343" s="27"/>
      <c r="F343" s="27"/>
      <c r="G343" s="28">
        <f>G315</f>
        <v>0</v>
      </c>
      <c r="H343" s="28">
        <f t="shared" ref="H343:Q343" si="122">H315</f>
        <v>0</v>
      </c>
      <c r="I343" s="28">
        <f t="shared" si="122"/>
        <v>0.5512188857670739</v>
      </c>
      <c r="J343" s="28">
        <f t="shared" si="122"/>
        <v>0.55744342184929707</v>
      </c>
      <c r="K343" s="28">
        <f t="shared" si="122"/>
        <v>0.56506106280788204</v>
      </c>
      <c r="L343" s="28">
        <f t="shared" si="122"/>
        <v>0.57209584060560092</v>
      </c>
      <c r="M343" s="28">
        <f t="shared" si="122"/>
        <v>0.57595028651196234</v>
      </c>
      <c r="N343" s="28">
        <f t="shared" si="122"/>
        <v>0.58014476329955245</v>
      </c>
      <c r="O343" s="28">
        <f t="shared" si="122"/>
        <v>0.5843102649254085</v>
      </c>
      <c r="P343" s="28">
        <f t="shared" si="122"/>
        <v>0.58768012560938643</v>
      </c>
      <c r="Q343" s="28">
        <f t="shared" si="122"/>
        <v>0.59126419997886281</v>
      </c>
    </row>
    <row r="344" spans="2:17" x14ac:dyDescent="0.3">
      <c r="B344" s="77"/>
      <c r="C344" s="78"/>
      <c r="D344" s="79"/>
      <c r="E344" s="77"/>
      <c r="F344" s="77"/>
      <c r="G344" s="80"/>
      <c r="H344" s="80"/>
      <c r="I344" s="80"/>
      <c r="J344" s="80"/>
      <c r="K344" s="80"/>
      <c r="L344" s="80"/>
      <c r="M344" s="80"/>
      <c r="N344" s="80"/>
      <c r="O344" s="80"/>
      <c r="P344" s="80"/>
      <c r="Q344" s="80"/>
    </row>
    <row r="345" spans="2:17" x14ac:dyDescent="0.3">
      <c r="C345" s="25" t="s">
        <v>323</v>
      </c>
      <c r="G345" s="74">
        <f>SUM(G347:G353)</f>
        <v>70</v>
      </c>
      <c r="H345" s="74">
        <f t="shared" ref="H345:Q345" si="123">SUM(H347:H353)</f>
        <v>70</v>
      </c>
      <c r="I345" s="74">
        <f t="shared" si="123"/>
        <v>70</v>
      </c>
      <c r="J345" s="74">
        <f t="shared" si="123"/>
        <v>70</v>
      </c>
      <c r="K345" s="74">
        <f t="shared" si="123"/>
        <v>70</v>
      </c>
      <c r="L345" s="74">
        <f t="shared" si="123"/>
        <v>70</v>
      </c>
      <c r="M345" s="74">
        <f t="shared" si="123"/>
        <v>70</v>
      </c>
      <c r="N345" s="74">
        <f t="shared" si="123"/>
        <v>70</v>
      </c>
      <c r="O345" s="74">
        <f t="shared" si="123"/>
        <v>70</v>
      </c>
      <c r="P345" s="74">
        <f t="shared" si="123"/>
        <v>70</v>
      </c>
      <c r="Q345" s="74">
        <f t="shared" si="123"/>
        <v>70</v>
      </c>
    </row>
    <row r="346" spans="2:17" x14ac:dyDescent="0.3">
      <c r="B346" s="29"/>
      <c r="C346" s="30"/>
      <c r="D346" s="30"/>
      <c r="E346" s="29"/>
      <c r="F346" s="29"/>
      <c r="G346" s="31"/>
      <c r="H346" s="31"/>
      <c r="I346" s="31"/>
      <c r="J346" s="31"/>
      <c r="K346" s="31"/>
      <c r="L346" s="31"/>
      <c r="M346" s="31"/>
      <c r="N346" s="31"/>
      <c r="O346" s="31"/>
      <c r="P346" s="31"/>
      <c r="Q346" s="31"/>
    </row>
    <row r="347" spans="2:17" x14ac:dyDescent="0.3">
      <c r="B347" s="26">
        <v>1</v>
      </c>
      <c r="C347" s="33" t="s">
        <v>295</v>
      </c>
      <c r="D347" s="32"/>
      <c r="E347" s="27"/>
      <c r="F347" s="27"/>
      <c r="G347" s="28">
        <f>G214</f>
        <v>10</v>
      </c>
      <c r="H347" s="28">
        <f t="shared" ref="H347:Q347" si="124">H214</f>
        <v>10</v>
      </c>
      <c r="I347" s="28">
        <f t="shared" si="124"/>
        <v>10</v>
      </c>
      <c r="J347" s="28">
        <f t="shared" si="124"/>
        <v>10</v>
      </c>
      <c r="K347" s="28">
        <f t="shared" si="124"/>
        <v>10</v>
      </c>
      <c r="L347" s="28">
        <f t="shared" si="124"/>
        <v>10</v>
      </c>
      <c r="M347" s="28">
        <f t="shared" si="124"/>
        <v>10</v>
      </c>
      <c r="N347" s="28">
        <f t="shared" si="124"/>
        <v>10</v>
      </c>
      <c r="O347" s="28">
        <f t="shared" si="124"/>
        <v>10</v>
      </c>
      <c r="P347" s="28">
        <f t="shared" si="124"/>
        <v>10</v>
      </c>
      <c r="Q347" s="28">
        <f t="shared" si="124"/>
        <v>10</v>
      </c>
    </row>
    <row r="348" spans="2:17" x14ac:dyDescent="0.3">
      <c r="B348" s="26">
        <v>2</v>
      </c>
      <c r="C348" s="33" t="s">
        <v>314</v>
      </c>
      <c r="D348" s="32"/>
      <c r="E348" s="27"/>
      <c r="F348" s="27"/>
      <c r="G348" s="28">
        <f>G231</f>
        <v>10</v>
      </c>
      <c r="H348" s="28">
        <f t="shared" ref="H348:Q348" si="125">H231</f>
        <v>10</v>
      </c>
      <c r="I348" s="28">
        <f t="shared" si="125"/>
        <v>10</v>
      </c>
      <c r="J348" s="28">
        <f t="shared" si="125"/>
        <v>10</v>
      </c>
      <c r="K348" s="28">
        <f t="shared" si="125"/>
        <v>10</v>
      </c>
      <c r="L348" s="28">
        <f t="shared" si="125"/>
        <v>10</v>
      </c>
      <c r="M348" s="28">
        <f t="shared" si="125"/>
        <v>10</v>
      </c>
      <c r="N348" s="28">
        <f t="shared" si="125"/>
        <v>10</v>
      </c>
      <c r="O348" s="28">
        <f t="shared" si="125"/>
        <v>10</v>
      </c>
      <c r="P348" s="28">
        <f t="shared" si="125"/>
        <v>10</v>
      </c>
      <c r="Q348" s="28">
        <f t="shared" si="125"/>
        <v>10</v>
      </c>
    </row>
    <row r="349" spans="2:17" x14ac:dyDescent="0.3">
      <c r="B349" s="26">
        <v>3</v>
      </c>
      <c r="C349" s="33" t="s">
        <v>316</v>
      </c>
      <c r="D349" s="32"/>
      <c r="E349" s="27"/>
      <c r="F349" s="27"/>
      <c r="G349" s="28">
        <f>G248</f>
        <v>10</v>
      </c>
      <c r="H349" s="28">
        <f t="shared" ref="H349:Q349" si="126">H248</f>
        <v>10</v>
      </c>
      <c r="I349" s="28">
        <f t="shared" si="126"/>
        <v>10</v>
      </c>
      <c r="J349" s="28">
        <f t="shared" si="126"/>
        <v>10</v>
      </c>
      <c r="K349" s="28">
        <f t="shared" si="126"/>
        <v>10</v>
      </c>
      <c r="L349" s="28">
        <f t="shared" si="126"/>
        <v>10</v>
      </c>
      <c r="M349" s="28">
        <f t="shared" si="126"/>
        <v>10</v>
      </c>
      <c r="N349" s="28">
        <f t="shared" si="126"/>
        <v>10</v>
      </c>
      <c r="O349" s="28">
        <f t="shared" si="126"/>
        <v>10</v>
      </c>
      <c r="P349" s="28">
        <f t="shared" si="126"/>
        <v>10</v>
      </c>
      <c r="Q349" s="28">
        <f t="shared" si="126"/>
        <v>10</v>
      </c>
    </row>
    <row r="350" spans="2:17" x14ac:dyDescent="0.3">
      <c r="B350" s="26">
        <v>4</v>
      </c>
      <c r="C350" s="33" t="s">
        <v>127</v>
      </c>
      <c r="D350" s="32"/>
      <c r="E350" s="27"/>
      <c r="F350" s="27"/>
      <c r="G350" s="28">
        <f>G265</f>
        <v>10</v>
      </c>
      <c r="H350" s="28">
        <f t="shared" ref="H350:Q350" si="127">H265</f>
        <v>10</v>
      </c>
      <c r="I350" s="28">
        <f t="shared" si="127"/>
        <v>10</v>
      </c>
      <c r="J350" s="28">
        <f t="shared" si="127"/>
        <v>10</v>
      </c>
      <c r="K350" s="28">
        <f t="shared" si="127"/>
        <v>10</v>
      </c>
      <c r="L350" s="28">
        <f t="shared" si="127"/>
        <v>10</v>
      </c>
      <c r="M350" s="28">
        <f t="shared" si="127"/>
        <v>10</v>
      </c>
      <c r="N350" s="28">
        <f t="shared" si="127"/>
        <v>10</v>
      </c>
      <c r="O350" s="28">
        <f t="shared" si="127"/>
        <v>10</v>
      </c>
      <c r="P350" s="28">
        <f t="shared" si="127"/>
        <v>10</v>
      </c>
      <c r="Q350" s="28">
        <f t="shared" si="127"/>
        <v>10</v>
      </c>
    </row>
    <row r="351" spans="2:17" x14ac:dyDescent="0.3">
      <c r="B351" s="26">
        <v>5</v>
      </c>
      <c r="C351" s="33" t="s">
        <v>0</v>
      </c>
      <c r="D351" s="32"/>
      <c r="E351" s="27"/>
      <c r="F351" s="27"/>
      <c r="G351" s="28">
        <f>G282</f>
        <v>10</v>
      </c>
      <c r="H351" s="28">
        <f t="shared" ref="H351:Q351" si="128">H282</f>
        <v>10</v>
      </c>
      <c r="I351" s="28">
        <f t="shared" si="128"/>
        <v>10</v>
      </c>
      <c r="J351" s="28">
        <f t="shared" si="128"/>
        <v>10</v>
      </c>
      <c r="K351" s="28">
        <f t="shared" si="128"/>
        <v>10</v>
      </c>
      <c r="L351" s="28">
        <f t="shared" si="128"/>
        <v>10</v>
      </c>
      <c r="M351" s="28">
        <f t="shared" si="128"/>
        <v>10</v>
      </c>
      <c r="N351" s="28">
        <f t="shared" si="128"/>
        <v>10</v>
      </c>
      <c r="O351" s="28">
        <f t="shared" si="128"/>
        <v>10</v>
      </c>
      <c r="P351" s="28">
        <f t="shared" si="128"/>
        <v>10</v>
      </c>
      <c r="Q351" s="28">
        <f t="shared" si="128"/>
        <v>10</v>
      </c>
    </row>
    <row r="352" spans="2:17" x14ac:dyDescent="0.3">
      <c r="B352" s="26">
        <v>6</v>
      </c>
      <c r="C352" s="33" t="s">
        <v>302</v>
      </c>
      <c r="D352" s="32"/>
      <c r="E352" s="27"/>
      <c r="F352" s="27"/>
      <c r="G352" s="28">
        <f>G299</f>
        <v>10</v>
      </c>
      <c r="H352" s="28">
        <f t="shared" ref="H352:Q352" si="129">H299</f>
        <v>10</v>
      </c>
      <c r="I352" s="28">
        <f t="shared" si="129"/>
        <v>10</v>
      </c>
      <c r="J352" s="28">
        <f t="shared" si="129"/>
        <v>10</v>
      </c>
      <c r="K352" s="28">
        <f t="shared" si="129"/>
        <v>10</v>
      </c>
      <c r="L352" s="28">
        <f t="shared" si="129"/>
        <v>10</v>
      </c>
      <c r="M352" s="28">
        <f t="shared" si="129"/>
        <v>10</v>
      </c>
      <c r="N352" s="28">
        <f t="shared" si="129"/>
        <v>10</v>
      </c>
      <c r="O352" s="28">
        <f t="shared" si="129"/>
        <v>10</v>
      </c>
      <c r="P352" s="28">
        <f t="shared" si="129"/>
        <v>10</v>
      </c>
      <c r="Q352" s="28">
        <f t="shared" si="129"/>
        <v>10</v>
      </c>
    </row>
    <row r="353" spans="2:17" x14ac:dyDescent="0.3">
      <c r="B353" s="26">
        <v>7</v>
      </c>
      <c r="C353" s="33" t="s">
        <v>317</v>
      </c>
      <c r="D353" s="32"/>
      <c r="E353" s="27"/>
      <c r="F353" s="27"/>
      <c r="G353" s="28">
        <f>G316</f>
        <v>10</v>
      </c>
      <c r="H353" s="28">
        <f t="shared" ref="H353:Q353" si="130">H316</f>
        <v>10</v>
      </c>
      <c r="I353" s="28">
        <f t="shared" si="130"/>
        <v>10</v>
      </c>
      <c r="J353" s="28">
        <f t="shared" si="130"/>
        <v>10</v>
      </c>
      <c r="K353" s="28">
        <f t="shared" si="130"/>
        <v>10</v>
      </c>
      <c r="L353" s="28">
        <f t="shared" si="130"/>
        <v>10</v>
      </c>
      <c r="M353" s="28">
        <f t="shared" si="130"/>
        <v>10</v>
      </c>
      <c r="N353" s="28">
        <f t="shared" si="130"/>
        <v>10</v>
      </c>
      <c r="O353" s="28">
        <f t="shared" si="130"/>
        <v>10</v>
      </c>
      <c r="P353" s="28">
        <f t="shared" si="130"/>
        <v>10</v>
      </c>
      <c r="Q353" s="28">
        <f t="shared" si="130"/>
        <v>10</v>
      </c>
    </row>
    <row r="355" spans="2:17" x14ac:dyDescent="0.3">
      <c r="C355" s="25" t="s">
        <v>322</v>
      </c>
      <c r="G355" s="76">
        <f>SUM(G357:G363)</f>
        <v>4290000</v>
      </c>
      <c r="H355" s="76">
        <f t="shared" ref="H355:Q355" si="131">SUM(H357:H363)</f>
        <v>4290000</v>
      </c>
      <c r="I355" s="76">
        <f t="shared" si="131"/>
        <v>4290000</v>
      </c>
      <c r="J355" s="76">
        <f t="shared" si="131"/>
        <v>4290000</v>
      </c>
      <c r="K355" s="76">
        <f t="shared" si="131"/>
        <v>4290000</v>
      </c>
      <c r="L355" s="76">
        <f t="shared" si="131"/>
        <v>4290000</v>
      </c>
      <c r="M355" s="76">
        <f t="shared" si="131"/>
        <v>4290000</v>
      </c>
      <c r="N355" s="76">
        <f t="shared" si="131"/>
        <v>4290000</v>
      </c>
      <c r="O355" s="76">
        <f t="shared" si="131"/>
        <v>4290000</v>
      </c>
      <c r="P355" s="76">
        <f t="shared" si="131"/>
        <v>4290000</v>
      </c>
      <c r="Q355" s="76">
        <f t="shared" si="131"/>
        <v>4290000</v>
      </c>
    </row>
    <row r="356" spans="2:17" x14ac:dyDescent="0.3">
      <c r="B356" s="29"/>
      <c r="C356" s="30"/>
      <c r="D356" s="30"/>
      <c r="E356" s="29"/>
      <c r="F356" s="29"/>
      <c r="G356" s="31"/>
      <c r="H356" s="31"/>
      <c r="I356" s="31"/>
      <c r="J356" s="31"/>
      <c r="K356" s="31"/>
      <c r="L356" s="31"/>
      <c r="M356" s="31"/>
      <c r="N356" s="31"/>
      <c r="O356" s="31"/>
      <c r="P356" s="31"/>
      <c r="Q356" s="31"/>
    </row>
    <row r="357" spans="2:17" x14ac:dyDescent="0.3">
      <c r="B357" s="26">
        <v>1</v>
      </c>
      <c r="C357" s="33" t="s">
        <v>295</v>
      </c>
      <c r="D357" s="32"/>
      <c r="E357" s="27"/>
      <c r="F357" s="27"/>
      <c r="G357" s="75">
        <f>G216</f>
        <v>370000</v>
      </c>
      <c r="H357" s="75">
        <f t="shared" ref="H357:Q357" si="132">H216</f>
        <v>370000</v>
      </c>
      <c r="I357" s="75">
        <f t="shared" si="132"/>
        <v>370000</v>
      </c>
      <c r="J357" s="75">
        <f t="shared" si="132"/>
        <v>370000</v>
      </c>
      <c r="K357" s="75">
        <f t="shared" si="132"/>
        <v>370000</v>
      </c>
      <c r="L357" s="75">
        <f t="shared" si="132"/>
        <v>370000</v>
      </c>
      <c r="M357" s="75">
        <f t="shared" si="132"/>
        <v>370000</v>
      </c>
      <c r="N357" s="75">
        <f t="shared" si="132"/>
        <v>370000</v>
      </c>
      <c r="O357" s="75">
        <f t="shared" si="132"/>
        <v>370000</v>
      </c>
      <c r="P357" s="75">
        <f t="shared" si="132"/>
        <v>370000</v>
      </c>
      <c r="Q357" s="75">
        <f t="shared" si="132"/>
        <v>370000</v>
      </c>
    </row>
    <row r="358" spans="2:17" x14ac:dyDescent="0.3">
      <c r="B358" s="26">
        <v>2</v>
      </c>
      <c r="C358" s="33" t="s">
        <v>314</v>
      </c>
      <c r="D358" s="32"/>
      <c r="E358" s="27"/>
      <c r="F358" s="27"/>
      <c r="G358" s="75">
        <f>G233</f>
        <v>450000</v>
      </c>
      <c r="H358" s="75">
        <f t="shared" ref="H358:Q358" si="133">H233</f>
        <v>450000</v>
      </c>
      <c r="I358" s="75">
        <f t="shared" si="133"/>
        <v>450000</v>
      </c>
      <c r="J358" s="75">
        <f t="shared" si="133"/>
        <v>450000</v>
      </c>
      <c r="K358" s="75">
        <f t="shared" si="133"/>
        <v>450000</v>
      </c>
      <c r="L358" s="75">
        <f t="shared" si="133"/>
        <v>450000</v>
      </c>
      <c r="M358" s="75">
        <f t="shared" si="133"/>
        <v>450000</v>
      </c>
      <c r="N358" s="75">
        <f t="shared" si="133"/>
        <v>450000</v>
      </c>
      <c r="O358" s="75">
        <f t="shared" si="133"/>
        <v>450000</v>
      </c>
      <c r="P358" s="75">
        <f t="shared" si="133"/>
        <v>450000</v>
      </c>
      <c r="Q358" s="75">
        <f t="shared" si="133"/>
        <v>450000</v>
      </c>
    </row>
    <row r="359" spans="2:17" x14ac:dyDescent="0.3">
      <c r="B359" s="26">
        <v>3</v>
      </c>
      <c r="C359" s="33" t="s">
        <v>316</v>
      </c>
      <c r="D359" s="32"/>
      <c r="E359" s="27"/>
      <c r="F359" s="27"/>
      <c r="G359" s="75">
        <f>G250</f>
        <v>320000</v>
      </c>
      <c r="H359" s="75">
        <f t="shared" ref="H359:Q359" si="134">H250</f>
        <v>320000</v>
      </c>
      <c r="I359" s="75">
        <f t="shared" si="134"/>
        <v>320000</v>
      </c>
      <c r="J359" s="75">
        <f t="shared" si="134"/>
        <v>320000</v>
      </c>
      <c r="K359" s="75">
        <f t="shared" si="134"/>
        <v>320000</v>
      </c>
      <c r="L359" s="75">
        <f t="shared" si="134"/>
        <v>320000</v>
      </c>
      <c r="M359" s="75">
        <f t="shared" si="134"/>
        <v>320000</v>
      </c>
      <c r="N359" s="75">
        <f t="shared" si="134"/>
        <v>320000</v>
      </c>
      <c r="O359" s="75">
        <f t="shared" si="134"/>
        <v>320000</v>
      </c>
      <c r="P359" s="75">
        <f t="shared" si="134"/>
        <v>320000</v>
      </c>
      <c r="Q359" s="75">
        <f t="shared" si="134"/>
        <v>320000</v>
      </c>
    </row>
    <row r="360" spans="2:17" x14ac:dyDescent="0.3">
      <c r="B360" s="26">
        <v>4</v>
      </c>
      <c r="C360" s="33" t="s">
        <v>127</v>
      </c>
      <c r="D360" s="32"/>
      <c r="E360" s="27"/>
      <c r="F360" s="27"/>
      <c r="G360" s="75">
        <f>G267</f>
        <v>320000</v>
      </c>
      <c r="H360" s="75">
        <f t="shared" ref="H360:Q360" si="135">H267</f>
        <v>320000</v>
      </c>
      <c r="I360" s="75">
        <f t="shared" si="135"/>
        <v>320000</v>
      </c>
      <c r="J360" s="75">
        <f t="shared" si="135"/>
        <v>320000</v>
      </c>
      <c r="K360" s="75">
        <f t="shared" si="135"/>
        <v>320000</v>
      </c>
      <c r="L360" s="75">
        <f t="shared" si="135"/>
        <v>320000</v>
      </c>
      <c r="M360" s="75">
        <f t="shared" si="135"/>
        <v>320000</v>
      </c>
      <c r="N360" s="75">
        <f t="shared" si="135"/>
        <v>320000</v>
      </c>
      <c r="O360" s="75">
        <f t="shared" si="135"/>
        <v>320000</v>
      </c>
      <c r="P360" s="75">
        <f t="shared" si="135"/>
        <v>320000</v>
      </c>
      <c r="Q360" s="75">
        <f t="shared" si="135"/>
        <v>320000</v>
      </c>
    </row>
    <row r="361" spans="2:17" x14ac:dyDescent="0.3">
      <c r="B361" s="26">
        <v>5</v>
      </c>
      <c r="C361" s="33" t="s">
        <v>0</v>
      </c>
      <c r="D361" s="32"/>
      <c r="E361" s="27"/>
      <c r="F361" s="27"/>
      <c r="G361" s="75">
        <f>G284</f>
        <v>1500000</v>
      </c>
      <c r="H361" s="75">
        <f t="shared" ref="H361:Q361" si="136">H284</f>
        <v>1500000</v>
      </c>
      <c r="I361" s="75">
        <f t="shared" si="136"/>
        <v>1500000</v>
      </c>
      <c r="J361" s="75">
        <f t="shared" si="136"/>
        <v>1500000</v>
      </c>
      <c r="K361" s="75">
        <f t="shared" si="136"/>
        <v>1500000</v>
      </c>
      <c r="L361" s="75">
        <f t="shared" si="136"/>
        <v>1500000</v>
      </c>
      <c r="M361" s="75">
        <f t="shared" si="136"/>
        <v>1500000</v>
      </c>
      <c r="N361" s="75">
        <f t="shared" si="136"/>
        <v>1500000</v>
      </c>
      <c r="O361" s="75">
        <f t="shared" si="136"/>
        <v>1500000</v>
      </c>
      <c r="P361" s="75">
        <f t="shared" si="136"/>
        <v>1500000</v>
      </c>
      <c r="Q361" s="75">
        <f t="shared" si="136"/>
        <v>1500000</v>
      </c>
    </row>
    <row r="362" spans="2:17" x14ac:dyDescent="0.3">
      <c r="B362" s="26">
        <v>6</v>
      </c>
      <c r="C362" s="33" t="s">
        <v>302</v>
      </c>
      <c r="D362" s="32"/>
      <c r="E362" s="27"/>
      <c r="F362" s="27"/>
      <c r="G362" s="75">
        <f>G301</f>
        <v>950000</v>
      </c>
      <c r="H362" s="75">
        <f t="shared" ref="H362:Q362" si="137">H301</f>
        <v>950000</v>
      </c>
      <c r="I362" s="75">
        <f t="shared" si="137"/>
        <v>950000</v>
      </c>
      <c r="J362" s="75">
        <f t="shared" si="137"/>
        <v>950000</v>
      </c>
      <c r="K362" s="75">
        <f t="shared" si="137"/>
        <v>950000</v>
      </c>
      <c r="L362" s="75">
        <f t="shared" si="137"/>
        <v>950000</v>
      </c>
      <c r="M362" s="75">
        <f t="shared" si="137"/>
        <v>950000</v>
      </c>
      <c r="N362" s="75">
        <f t="shared" si="137"/>
        <v>950000</v>
      </c>
      <c r="O362" s="75">
        <f t="shared" si="137"/>
        <v>950000</v>
      </c>
      <c r="P362" s="75">
        <f t="shared" si="137"/>
        <v>950000</v>
      </c>
      <c r="Q362" s="75">
        <f t="shared" si="137"/>
        <v>950000</v>
      </c>
    </row>
    <row r="363" spans="2:17" x14ac:dyDescent="0.3">
      <c r="B363" s="26">
        <v>7</v>
      </c>
      <c r="C363" s="33" t="s">
        <v>317</v>
      </c>
      <c r="D363" s="32"/>
      <c r="E363" s="27"/>
      <c r="F363" s="27"/>
      <c r="G363" s="75">
        <f>G318</f>
        <v>380000</v>
      </c>
      <c r="H363" s="75">
        <f t="shared" ref="H363:Q363" si="138">H318</f>
        <v>380000</v>
      </c>
      <c r="I363" s="75">
        <f t="shared" si="138"/>
        <v>380000</v>
      </c>
      <c r="J363" s="75">
        <f t="shared" si="138"/>
        <v>380000</v>
      </c>
      <c r="K363" s="75">
        <f t="shared" si="138"/>
        <v>380000</v>
      </c>
      <c r="L363" s="75">
        <f t="shared" si="138"/>
        <v>380000</v>
      </c>
      <c r="M363" s="75">
        <f t="shared" si="138"/>
        <v>380000</v>
      </c>
      <c r="N363" s="75">
        <f t="shared" si="138"/>
        <v>380000</v>
      </c>
      <c r="O363" s="75">
        <f t="shared" si="138"/>
        <v>380000</v>
      </c>
      <c r="P363" s="75">
        <f t="shared" si="138"/>
        <v>380000</v>
      </c>
      <c r="Q363" s="75">
        <f t="shared" si="138"/>
        <v>380000</v>
      </c>
    </row>
    <row r="365" spans="2:17" x14ac:dyDescent="0.3">
      <c r="C365" s="25" t="s">
        <v>325</v>
      </c>
      <c r="G365" s="74">
        <f>SUM(G367:G373)</f>
        <v>70</v>
      </c>
      <c r="H365" s="74">
        <f t="shared" ref="H365:Q365" si="139">SUM(H367:H373)</f>
        <v>41.928571428571431</v>
      </c>
      <c r="I365" s="74">
        <f t="shared" si="139"/>
        <v>39.587624598879721</v>
      </c>
      <c r="J365" s="74">
        <f t="shared" si="139"/>
        <v>40.059981206178222</v>
      </c>
      <c r="K365" s="74">
        <f t="shared" si="139"/>
        <v>40.403934944118234</v>
      </c>
      <c r="L365" s="74">
        <f t="shared" si="139"/>
        <v>40.034844333399462</v>
      </c>
      <c r="M365" s="74">
        <f t="shared" si="139"/>
        <v>39.720381776488608</v>
      </c>
      <c r="N365" s="74">
        <f t="shared" si="139"/>
        <v>39.458457984634663</v>
      </c>
      <c r="O365" s="74">
        <f t="shared" si="139"/>
        <v>39.242249647353695</v>
      </c>
      <c r="P365" s="74">
        <f t="shared" si="139"/>
        <v>39.037987391162027</v>
      </c>
      <c r="Q365" s="74">
        <f t="shared" si="139"/>
        <v>38.842272948724357</v>
      </c>
    </row>
    <row r="366" spans="2:17" x14ac:dyDescent="0.3">
      <c r="B366" s="29"/>
      <c r="C366" s="30"/>
      <c r="D366" s="30"/>
      <c r="E366" s="29"/>
      <c r="F366" s="29"/>
      <c r="G366" s="31"/>
      <c r="H366" s="31"/>
      <c r="I366" s="31"/>
      <c r="J366" s="31"/>
      <c r="K366" s="31"/>
      <c r="L366" s="31"/>
      <c r="M366" s="31"/>
      <c r="N366" s="31"/>
      <c r="O366" s="31"/>
      <c r="P366" s="31"/>
      <c r="Q366" s="31"/>
    </row>
    <row r="367" spans="2:17" x14ac:dyDescent="0.3">
      <c r="B367" s="26">
        <v>1</v>
      </c>
      <c r="C367" s="33" t="s">
        <v>295</v>
      </c>
      <c r="D367" s="32"/>
      <c r="E367" s="27"/>
      <c r="F367" s="27"/>
      <c r="G367" s="28">
        <f>G347-G337</f>
        <v>10</v>
      </c>
      <c r="H367" s="28">
        <f t="shared" ref="H367:Q367" si="140">H347-H337</f>
        <v>-5</v>
      </c>
      <c r="I367" s="28">
        <f t="shared" si="140"/>
        <v>-4.6770087277206258</v>
      </c>
      <c r="J367" s="28">
        <f t="shared" si="140"/>
        <v>-4.4068317009873894</v>
      </c>
      <c r="K367" s="28">
        <f t="shared" si="140"/>
        <v>-4.2012892035997211</v>
      </c>
      <c r="L367" s="28">
        <f t="shared" si="140"/>
        <v>-4.3784270022296479</v>
      </c>
      <c r="M367" s="28">
        <f t="shared" si="140"/>
        <v>-4.535454944821959</v>
      </c>
      <c r="N367" s="28">
        <f t="shared" si="140"/>
        <v>-4.6634378580846167</v>
      </c>
      <c r="O367" s="28">
        <f t="shared" si="140"/>
        <v>-4.7670753977678331</v>
      </c>
      <c r="P367" s="28">
        <f t="shared" si="140"/>
        <v>-4.8666013052611259</v>
      </c>
      <c r="Q367" s="28">
        <f t="shared" si="140"/>
        <v>-4.9609480407219451</v>
      </c>
    </row>
    <row r="368" spans="2:17" x14ac:dyDescent="0.3">
      <c r="B368" s="26">
        <v>2</v>
      </c>
      <c r="C368" s="33" t="s">
        <v>314</v>
      </c>
      <c r="D368" s="32"/>
      <c r="E368" s="27"/>
      <c r="F368" s="27"/>
      <c r="G368" s="28">
        <f t="shared" ref="G368:Q373" si="141">G348-G338</f>
        <v>10</v>
      </c>
      <c r="H368" s="28">
        <f t="shared" si="141"/>
        <v>8.5</v>
      </c>
      <c r="I368" s="28">
        <f t="shared" si="141"/>
        <v>8.5322991272279367</v>
      </c>
      <c r="J368" s="28">
        <f t="shared" si="141"/>
        <v>8.5593168299012614</v>
      </c>
      <c r="K368" s="28">
        <f t="shared" si="141"/>
        <v>8.5798710796400286</v>
      </c>
      <c r="L368" s="28">
        <f t="shared" si="141"/>
        <v>8.5621572997770343</v>
      </c>
      <c r="M368" s="28">
        <f t="shared" si="141"/>
        <v>8.5464545055178043</v>
      </c>
      <c r="N368" s="28">
        <f t="shared" si="141"/>
        <v>8.533656214191538</v>
      </c>
      <c r="O368" s="28">
        <f t="shared" si="141"/>
        <v>8.5232924602232174</v>
      </c>
      <c r="P368" s="28">
        <f t="shared" si="141"/>
        <v>8.5133398694738869</v>
      </c>
      <c r="Q368" s="28">
        <f t="shared" si="141"/>
        <v>8.5039051959278051</v>
      </c>
    </row>
    <row r="369" spans="2:17" x14ac:dyDescent="0.3">
      <c r="B369" s="26">
        <v>3</v>
      </c>
      <c r="C369" s="33" t="s">
        <v>316</v>
      </c>
      <c r="D369" s="32"/>
      <c r="E369" s="27"/>
      <c r="F369" s="27"/>
      <c r="G369" s="28">
        <f t="shared" si="141"/>
        <v>10</v>
      </c>
      <c r="H369" s="28">
        <f t="shared" si="141"/>
        <v>2.5</v>
      </c>
      <c r="I369" s="28">
        <f t="shared" si="141"/>
        <v>2.6614956361396871</v>
      </c>
      <c r="J369" s="28">
        <f t="shared" si="141"/>
        <v>2.7965841495063053</v>
      </c>
      <c r="K369" s="28">
        <f t="shared" si="141"/>
        <v>2.8993553982001394</v>
      </c>
      <c r="L369" s="28">
        <f t="shared" si="141"/>
        <v>2.8107864988851761</v>
      </c>
      <c r="M369" s="28">
        <f t="shared" si="141"/>
        <v>2.7322725275890205</v>
      </c>
      <c r="N369" s="28">
        <f t="shared" si="141"/>
        <v>2.6682810709576916</v>
      </c>
      <c r="O369" s="28">
        <f t="shared" si="141"/>
        <v>2.6164623011160835</v>
      </c>
      <c r="P369" s="28">
        <f t="shared" si="141"/>
        <v>2.5666993473694371</v>
      </c>
      <c r="Q369" s="28">
        <f t="shared" si="141"/>
        <v>2.5195259796390275</v>
      </c>
    </row>
    <row r="370" spans="2:17" x14ac:dyDescent="0.3">
      <c r="B370" s="26">
        <v>4</v>
      </c>
      <c r="C370" s="33" t="s">
        <v>127</v>
      </c>
      <c r="D370" s="32"/>
      <c r="E370" s="27"/>
      <c r="F370" s="27"/>
      <c r="G370" s="28">
        <f t="shared" si="141"/>
        <v>10</v>
      </c>
      <c r="H370" s="28">
        <f t="shared" si="141"/>
        <v>7</v>
      </c>
      <c r="I370" s="28">
        <f t="shared" si="141"/>
        <v>7.0645982544558752</v>
      </c>
      <c r="J370" s="28">
        <f t="shared" si="141"/>
        <v>7.1186336598025219</v>
      </c>
      <c r="K370" s="28">
        <f t="shared" si="141"/>
        <v>7.1597421592800554</v>
      </c>
      <c r="L370" s="28">
        <f t="shared" si="141"/>
        <v>7.1243145995540704</v>
      </c>
      <c r="M370" s="28">
        <f t="shared" si="141"/>
        <v>7.0929090110356086</v>
      </c>
      <c r="N370" s="28">
        <f t="shared" si="141"/>
        <v>7.0673124283830768</v>
      </c>
      <c r="O370" s="28">
        <f t="shared" si="141"/>
        <v>7.046584920446433</v>
      </c>
      <c r="P370" s="28">
        <f t="shared" si="141"/>
        <v>7.0266797389477746</v>
      </c>
      <c r="Q370" s="28">
        <f t="shared" si="141"/>
        <v>7.0078103918556112</v>
      </c>
    </row>
    <row r="371" spans="2:17" x14ac:dyDescent="0.3">
      <c r="B371" s="26">
        <v>5</v>
      </c>
      <c r="C371" s="33" t="s">
        <v>0</v>
      </c>
      <c r="D371" s="32"/>
      <c r="E371" s="27"/>
      <c r="F371" s="27"/>
      <c r="G371" s="28">
        <f t="shared" si="141"/>
        <v>10</v>
      </c>
      <c r="H371" s="28">
        <f t="shared" si="141"/>
        <v>8.9285714285714288</v>
      </c>
      <c r="I371" s="28">
        <f t="shared" si="141"/>
        <v>8.7846062077442184</v>
      </c>
      <c r="J371" s="28">
        <f t="shared" si="141"/>
        <v>8.8020183437413735</v>
      </c>
      <c r="K371" s="28">
        <f t="shared" si="141"/>
        <v>8.81439157464958</v>
      </c>
      <c r="L371" s="28">
        <f t="shared" si="141"/>
        <v>8.7996071238996478</v>
      </c>
      <c r="M371" s="28">
        <f t="shared" si="141"/>
        <v>8.7872228283748939</v>
      </c>
      <c r="N371" s="28">
        <f t="shared" si="141"/>
        <v>8.7768101381412773</v>
      </c>
      <c r="O371" s="28">
        <f t="shared" si="141"/>
        <v>8.7681451835153776</v>
      </c>
      <c r="P371" s="28">
        <f t="shared" si="141"/>
        <v>8.7600150202187628</v>
      </c>
      <c r="Q371" s="28">
        <f t="shared" si="141"/>
        <v>8.7521898845435828</v>
      </c>
    </row>
    <row r="372" spans="2:17" x14ac:dyDescent="0.3">
      <c r="B372" s="26">
        <v>6</v>
      </c>
      <c r="C372" s="33" t="s">
        <v>302</v>
      </c>
      <c r="D372" s="32"/>
      <c r="E372" s="27"/>
      <c r="F372" s="27"/>
      <c r="G372" s="28">
        <f t="shared" si="141"/>
        <v>10</v>
      </c>
      <c r="H372" s="28">
        <f t="shared" si="141"/>
        <v>10</v>
      </c>
      <c r="I372" s="28">
        <f t="shared" si="141"/>
        <v>7.7728529867997018</v>
      </c>
      <c r="J372" s="28">
        <f t="shared" si="141"/>
        <v>7.7477033460634459</v>
      </c>
      <c r="K372" s="28">
        <f t="shared" si="141"/>
        <v>7.7169249987560322</v>
      </c>
      <c r="L372" s="28">
        <f t="shared" si="141"/>
        <v>7.6885016541187845</v>
      </c>
      <c r="M372" s="28">
        <f t="shared" si="141"/>
        <v>7.6729281353052023</v>
      </c>
      <c r="N372" s="28">
        <f t="shared" si="141"/>
        <v>7.6559807543452427</v>
      </c>
      <c r="O372" s="28">
        <f t="shared" si="141"/>
        <v>7.6391504447458232</v>
      </c>
      <c r="P372" s="28">
        <f t="shared" si="141"/>
        <v>7.6255348460226813</v>
      </c>
      <c r="Q372" s="28">
        <f t="shared" si="141"/>
        <v>7.61105373745914</v>
      </c>
    </row>
    <row r="373" spans="2:17" x14ac:dyDescent="0.3">
      <c r="B373" s="26">
        <v>7</v>
      </c>
      <c r="C373" s="33" t="s">
        <v>317</v>
      </c>
      <c r="D373" s="32"/>
      <c r="E373" s="27"/>
      <c r="F373" s="27"/>
      <c r="G373" s="28">
        <f t="shared" si="141"/>
        <v>10</v>
      </c>
      <c r="H373" s="28">
        <f t="shared" si="141"/>
        <v>10</v>
      </c>
      <c r="I373" s="28">
        <f t="shared" si="141"/>
        <v>9.4487811142329257</v>
      </c>
      <c r="J373" s="28">
        <f t="shared" si="141"/>
        <v>9.4425565781507022</v>
      </c>
      <c r="K373" s="28">
        <f t="shared" si="141"/>
        <v>9.4349389371921184</v>
      </c>
      <c r="L373" s="28">
        <f t="shared" si="141"/>
        <v>9.4279041593943997</v>
      </c>
      <c r="M373" s="28">
        <f t="shared" si="141"/>
        <v>9.4240497134880385</v>
      </c>
      <c r="N373" s="28">
        <f t="shared" si="141"/>
        <v>9.4198552367004478</v>
      </c>
      <c r="O373" s="28">
        <f t="shared" si="141"/>
        <v>9.4156897350745918</v>
      </c>
      <c r="P373" s="28">
        <f t="shared" si="141"/>
        <v>9.4123198743906134</v>
      </c>
      <c r="Q373" s="28">
        <f t="shared" si="141"/>
        <v>9.4087358000211374</v>
      </c>
    </row>
  </sheetData>
  <conditionalFormatting sqref="G215:Q215">
    <cfRule type="expression" dxfId="20" priority="7">
      <formula>G215&lt;=0</formula>
    </cfRule>
  </conditionalFormatting>
  <conditionalFormatting sqref="G232:Q232">
    <cfRule type="expression" dxfId="19" priority="6">
      <formula>G232&lt;=0</formula>
    </cfRule>
  </conditionalFormatting>
  <conditionalFormatting sqref="G249:Q249">
    <cfRule type="expression" dxfId="18" priority="5">
      <formula>G249&lt;=0</formula>
    </cfRule>
  </conditionalFormatting>
  <conditionalFormatting sqref="G266:Q266">
    <cfRule type="expression" dxfId="17" priority="4">
      <formula>G266&lt;=0</formula>
    </cfRule>
  </conditionalFormatting>
  <conditionalFormatting sqref="G283:Q283">
    <cfRule type="expression" dxfId="16" priority="3">
      <formula>G283&lt;=0</formula>
    </cfRule>
  </conditionalFormatting>
  <conditionalFormatting sqref="G300:Q300">
    <cfRule type="expression" dxfId="15" priority="2">
      <formula>G300&lt;=0</formula>
    </cfRule>
  </conditionalFormatting>
  <conditionalFormatting sqref="G317:Q317">
    <cfRule type="expression" dxfId="14" priority="1">
      <formula>G317&lt;=0</formula>
    </cfRule>
  </conditionalFormatting>
  <dataValidations count="1">
    <dataValidation type="list" allowBlank="1" showInputMessage="1" showErrorMessage="1" sqref="C23 C13 C28 C18 C33">
      <formula1>Borough</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R373"/>
  <sheetViews>
    <sheetView zoomScale="80" zoomScaleNormal="80" workbookViewId="0">
      <pane ySplit="4" topLeftCell="A5" activePane="bottomLeft" state="frozen"/>
      <selection activeCell="G245" sqref="G245"/>
      <selection pane="bottomLeft" activeCell="C5" sqref="C5"/>
    </sheetView>
  </sheetViews>
  <sheetFormatPr defaultRowHeight="14.4" outlineLevelRow="1" outlineLevelCol="1" x14ac:dyDescent="0.3"/>
  <cols>
    <col min="1" max="1" width="2.88671875" customWidth="1"/>
    <col min="2" max="2" width="11.6640625" customWidth="1"/>
    <col min="3" max="3" width="40" customWidth="1"/>
    <col min="4" max="4" width="15.33203125" customWidth="1"/>
    <col min="5" max="5" width="56" hidden="1" customWidth="1" outlineLevel="1"/>
    <col min="6" max="6" width="2.88671875" customWidth="1" collapsed="1"/>
    <col min="7" max="17" width="11.44140625" bestFit="1" customWidth="1"/>
  </cols>
  <sheetData>
    <row r="1" spans="2:17" ht="14.55" hidden="1" x14ac:dyDescent="0.35">
      <c r="G1">
        <v>7</v>
      </c>
      <c r="H1">
        <f>G1+1</f>
        <v>8</v>
      </c>
      <c r="I1">
        <f t="shared" ref="I1:Q1" si="0">H1+1</f>
        <v>9</v>
      </c>
      <c r="J1">
        <f t="shared" si="0"/>
        <v>10</v>
      </c>
      <c r="K1">
        <f t="shared" si="0"/>
        <v>11</v>
      </c>
      <c r="L1">
        <f t="shared" si="0"/>
        <v>12</v>
      </c>
      <c r="M1">
        <f t="shared" si="0"/>
        <v>13</v>
      </c>
      <c r="N1">
        <f t="shared" si="0"/>
        <v>14</v>
      </c>
      <c r="O1">
        <f t="shared" si="0"/>
        <v>15</v>
      </c>
      <c r="P1">
        <f t="shared" si="0"/>
        <v>16</v>
      </c>
      <c r="Q1">
        <f t="shared" si="0"/>
        <v>17</v>
      </c>
    </row>
    <row r="2" spans="2:17" ht="14.55" x14ac:dyDescent="0.35">
      <c r="G2" s="10"/>
      <c r="H2" s="10"/>
      <c r="I2" s="10"/>
      <c r="J2" s="10"/>
      <c r="K2" s="10"/>
      <c r="L2" s="10"/>
      <c r="M2" s="10"/>
      <c r="N2" s="10"/>
      <c r="O2" s="10"/>
      <c r="P2" s="10"/>
      <c r="Q2" s="10"/>
    </row>
    <row r="4" spans="2:17" ht="14.55" x14ac:dyDescent="0.35">
      <c r="B4" s="24" t="s">
        <v>128</v>
      </c>
      <c r="C4" s="45" t="s">
        <v>329</v>
      </c>
      <c r="D4" s="7"/>
      <c r="E4" s="7" t="s">
        <v>7</v>
      </c>
      <c r="F4" s="7"/>
      <c r="G4" s="12">
        <v>2015</v>
      </c>
      <c r="H4" s="44">
        <f>G4+1</f>
        <v>2016</v>
      </c>
      <c r="I4" s="44">
        <f t="shared" ref="I4:Q4" si="1">H4+1</f>
        <v>2017</v>
      </c>
      <c r="J4" s="44">
        <f t="shared" si="1"/>
        <v>2018</v>
      </c>
      <c r="K4" s="44">
        <f t="shared" si="1"/>
        <v>2019</v>
      </c>
      <c r="L4" s="44">
        <f t="shared" si="1"/>
        <v>2020</v>
      </c>
      <c r="M4" s="44">
        <f t="shared" si="1"/>
        <v>2021</v>
      </c>
      <c r="N4" s="44">
        <f t="shared" si="1"/>
        <v>2022</v>
      </c>
      <c r="O4" s="44">
        <f t="shared" si="1"/>
        <v>2023</v>
      </c>
      <c r="P4" s="44">
        <f t="shared" si="1"/>
        <v>2024</v>
      </c>
      <c r="Q4" s="44">
        <f t="shared" si="1"/>
        <v>2025</v>
      </c>
    </row>
    <row r="6" spans="2:17" ht="14.55" x14ac:dyDescent="0.35">
      <c r="B6" s="8" t="s">
        <v>129</v>
      </c>
      <c r="C6" s="8"/>
      <c r="D6" s="8"/>
      <c r="E6" s="8"/>
      <c r="F6" s="8"/>
      <c r="G6" s="8"/>
      <c r="H6" s="8"/>
      <c r="I6" s="8"/>
      <c r="J6" s="8"/>
      <c r="K6" s="8"/>
      <c r="L6" s="8"/>
      <c r="M6" s="8"/>
      <c r="N6" s="8"/>
      <c r="O6" s="8"/>
      <c r="P6" s="8"/>
      <c r="Q6" s="8"/>
    </row>
    <row r="7" spans="2:17" ht="14.55" x14ac:dyDescent="0.35">
      <c r="G7" s="49"/>
      <c r="H7" s="6"/>
      <c r="I7" s="6"/>
      <c r="J7" s="6"/>
      <c r="K7" s="6"/>
      <c r="L7" s="6"/>
      <c r="M7" s="6"/>
      <c r="N7" s="6"/>
      <c r="O7" s="6"/>
      <c r="P7" s="6"/>
      <c r="Q7" s="6"/>
    </row>
    <row r="8" spans="2:17" ht="14.55" x14ac:dyDescent="0.35">
      <c r="C8" s="5" t="s">
        <v>264</v>
      </c>
      <c r="D8" s="5"/>
      <c r="E8" s="5" t="s">
        <v>22</v>
      </c>
      <c r="F8" s="5"/>
      <c r="G8" s="11">
        <f>SUM(G9:G12)</f>
        <v>233945.67392382806</v>
      </c>
      <c r="H8" s="11">
        <f t="shared" ref="H8:Q8" si="2">SUM(H9:H12)</f>
        <v>236650.42740339172</v>
      </c>
      <c r="I8" s="11">
        <f t="shared" si="2"/>
        <v>239278.35417019128</v>
      </c>
      <c r="J8" s="11">
        <f t="shared" si="2"/>
        <v>242699.83884729346</v>
      </c>
      <c r="K8" s="11">
        <f t="shared" si="2"/>
        <v>246506.88134201698</v>
      </c>
      <c r="L8" s="11">
        <f t="shared" si="2"/>
        <v>250122.78064628792</v>
      </c>
      <c r="M8" s="11">
        <f t="shared" si="2"/>
        <v>252601.53364740711</v>
      </c>
      <c r="N8" s="11">
        <f t="shared" si="2"/>
        <v>255064.01889129134</v>
      </c>
      <c r="O8" s="11">
        <f t="shared" si="2"/>
        <v>257421.24017847521</v>
      </c>
      <c r="P8" s="11">
        <f t="shared" si="2"/>
        <v>259540.82985885523</v>
      </c>
      <c r="Q8" s="11">
        <f t="shared" si="2"/>
        <v>261668.19805569056</v>
      </c>
    </row>
    <row r="9" spans="2:17" s="1" customFormat="1" ht="14.55" x14ac:dyDescent="0.35">
      <c r="C9" s="1" t="s">
        <v>123</v>
      </c>
      <c r="G9" s="9">
        <f>G14+G19+G24+G29+G34</f>
        <v>62108.745681392771</v>
      </c>
      <c r="H9" s="9">
        <f t="shared" ref="H9:Q9" si="3">H14+H19+H24+H29+H34</f>
        <v>62484.221158881839</v>
      </c>
      <c r="I9" s="9">
        <f t="shared" si="3"/>
        <v>62767.538976806078</v>
      </c>
      <c r="J9" s="9">
        <f t="shared" si="3"/>
        <v>63392.12488513811</v>
      </c>
      <c r="K9" s="9">
        <f t="shared" si="3"/>
        <v>64174.797588065296</v>
      </c>
      <c r="L9" s="9">
        <f t="shared" si="3"/>
        <v>64881.574139393102</v>
      </c>
      <c r="M9" s="9">
        <f t="shared" si="3"/>
        <v>65152.591900625041</v>
      </c>
      <c r="N9" s="9">
        <f t="shared" si="3"/>
        <v>65499.873196818917</v>
      </c>
      <c r="O9" s="9">
        <f t="shared" si="3"/>
        <v>65930.694223279206</v>
      </c>
      <c r="P9" s="9">
        <f t="shared" si="3"/>
        <v>66162.137221641795</v>
      </c>
      <c r="Q9" s="9">
        <f t="shared" si="3"/>
        <v>66393.919655356716</v>
      </c>
    </row>
    <row r="10" spans="2:17" s="1" customFormat="1" ht="14.55" x14ac:dyDescent="0.35">
      <c r="C10" s="1" t="s">
        <v>124</v>
      </c>
      <c r="G10" s="9">
        <f t="shared" ref="G10:Q12" si="4">G15+G20+G25+G30+G35</f>
        <v>62907.943547612886</v>
      </c>
      <c r="H10" s="9">
        <f t="shared" si="4"/>
        <v>62912.409007973605</v>
      </c>
      <c r="I10" s="9">
        <f t="shared" si="4"/>
        <v>62873.898885368762</v>
      </c>
      <c r="J10" s="9">
        <f t="shared" si="4"/>
        <v>63129.388840572581</v>
      </c>
      <c r="K10" s="9">
        <f t="shared" si="4"/>
        <v>63585.021038998166</v>
      </c>
      <c r="L10" s="9">
        <f t="shared" si="4"/>
        <v>63978.514126716283</v>
      </c>
      <c r="M10" s="9">
        <f t="shared" si="4"/>
        <v>64002.548600565264</v>
      </c>
      <c r="N10" s="9">
        <f t="shared" si="4"/>
        <v>64097.328539276066</v>
      </c>
      <c r="O10" s="9">
        <f t="shared" si="4"/>
        <v>64138.426834683705</v>
      </c>
      <c r="P10" s="9">
        <f t="shared" si="4"/>
        <v>64165.170311647249</v>
      </c>
      <c r="Q10" s="9">
        <f t="shared" si="4"/>
        <v>64292.084024977594</v>
      </c>
    </row>
    <row r="11" spans="2:17" s="1" customFormat="1" ht="14.55" x14ac:dyDescent="0.35">
      <c r="C11" s="1" t="s">
        <v>35</v>
      </c>
      <c r="G11" s="9">
        <f t="shared" si="4"/>
        <v>55445.661162107819</v>
      </c>
      <c r="H11" s="9">
        <f t="shared" si="4"/>
        <v>56673.656202630853</v>
      </c>
      <c r="I11" s="9">
        <f t="shared" si="4"/>
        <v>57896.897764173889</v>
      </c>
      <c r="J11" s="9">
        <f t="shared" si="4"/>
        <v>59169.533970001328</v>
      </c>
      <c r="K11" s="9">
        <f t="shared" si="4"/>
        <v>60547.090515544478</v>
      </c>
      <c r="L11" s="9">
        <f t="shared" si="4"/>
        <v>61876.120339764922</v>
      </c>
      <c r="M11" s="9">
        <f t="shared" si="4"/>
        <v>63010.600655037357</v>
      </c>
      <c r="N11" s="9">
        <f t="shared" si="4"/>
        <v>64080.3124911294</v>
      </c>
      <c r="O11" s="9">
        <f t="shared" si="4"/>
        <v>65042.325486322297</v>
      </c>
      <c r="P11" s="9">
        <f t="shared" si="4"/>
        <v>66038.199139140066</v>
      </c>
      <c r="Q11" s="9">
        <f t="shared" si="4"/>
        <v>67022.057595315899</v>
      </c>
    </row>
    <row r="12" spans="2:17" s="1" customFormat="1" ht="14.55" x14ac:dyDescent="0.35">
      <c r="C12" s="1" t="s">
        <v>36</v>
      </c>
      <c r="G12" s="9">
        <f t="shared" si="4"/>
        <v>53483.323532714559</v>
      </c>
      <c r="H12" s="9">
        <f t="shared" si="4"/>
        <v>54580.141033905405</v>
      </c>
      <c r="I12" s="9">
        <f t="shared" si="4"/>
        <v>55740.018543842554</v>
      </c>
      <c r="J12" s="9">
        <f t="shared" si="4"/>
        <v>57008.791151581463</v>
      </c>
      <c r="K12" s="9">
        <f t="shared" si="4"/>
        <v>58199.972199409021</v>
      </c>
      <c r="L12" s="9">
        <f t="shared" si="4"/>
        <v>59386.572040413623</v>
      </c>
      <c r="M12" s="9">
        <f t="shared" si="4"/>
        <v>60435.792491179447</v>
      </c>
      <c r="N12" s="9">
        <f t="shared" si="4"/>
        <v>61386.504664066953</v>
      </c>
      <c r="O12" s="9">
        <f t="shared" si="4"/>
        <v>62309.793634190006</v>
      </c>
      <c r="P12" s="9">
        <f t="shared" si="4"/>
        <v>63175.323186426132</v>
      </c>
      <c r="Q12" s="9">
        <f t="shared" si="4"/>
        <v>63960.136780040324</v>
      </c>
    </row>
    <row r="13" spans="2:17" s="1" customFormat="1" ht="14.55" hidden="1" outlineLevel="1" x14ac:dyDescent="0.35">
      <c r="C13" s="81" t="s">
        <v>50</v>
      </c>
      <c r="D13" s="16"/>
      <c r="E13" s="16"/>
      <c r="F13" s="16"/>
      <c r="G13" s="17">
        <f>SUM(G14:G17)</f>
        <v>233945.67392382806</v>
      </c>
      <c r="H13" s="17">
        <f t="shared" ref="H13:Q13" si="5">SUM(H14:H17)</f>
        <v>236650.42740339172</v>
      </c>
      <c r="I13" s="17">
        <f t="shared" si="5"/>
        <v>239278.35417019128</v>
      </c>
      <c r="J13" s="17">
        <f t="shared" si="5"/>
        <v>242699.83884729346</v>
      </c>
      <c r="K13" s="17">
        <f t="shared" si="5"/>
        <v>246506.88134201698</v>
      </c>
      <c r="L13" s="17">
        <f t="shared" si="5"/>
        <v>250122.78064628792</v>
      </c>
      <c r="M13" s="17">
        <f t="shared" si="5"/>
        <v>252601.53364740711</v>
      </c>
      <c r="N13" s="17">
        <f t="shared" si="5"/>
        <v>255064.01889129134</v>
      </c>
      <c r="O13" s="17">
        <f t="shared" si="5"/>
        <v>257421.24017847521</v>
      </c>
      <c r="P13" s="17">
        <f t="shared" si="5"/>
        <v>259540.82985885523</v>
      </c>
      <c r="Q13" s="17">
        <f t="shared" si="5"/>
        <v>261668.19805569056</v>
      </c>
    </row>
    <row r="14" spans="2:17" s="1" customFormat="1" ht="14.55" hidden="1" outlineLevel="1" x14ac:dyDescent="0.35">
      <c r="C14" s="1" t="s">
        <v>123</v>
      </c>
      <c r="G14" s="9">
        <f t="shared" ref="G14:Q17" si="6">IFERROR(VLOOKUP($C$13&amp;$C14,Population,G$1,FALSE),0)</f>
        <v>62108.745681392771</v>
      </c>
      <c r="H14" s="9">
        <f t="shared" si="6"/>
        <v>62484.221158881839</v>
      </c>
      <c r="I14" s="9">
        <f t="shared" si="6"/>
        <v>62767.538976806078</v>
      </c>
      <c r="J14" s="9">
        <f t="shared" si="6"/>
        <v>63392.12488513811</v>
      </c>
      <c r="K14" s="9">
        <f t="shared" si="6"/>
        <v>64174.797588065296</v>
      </c>
      <c r="L14" s="9">
        <f t="shared" si="6"/>
        <v>64881.574139393102</v>
      </c>
      <c r="M14" s="9">
        <f t="shared" si="6"/>
        <v>65152.591900625041</v>
      </c>
      <c r="N14" s="9">
        <f t="shared" si="6"/>
        <v>65499.873196818917</v>
      </c>
      <c r="O14" s="9">
        <f t="shared" si="6"/>
        <v>65930.694223279206</v>
      </c>
      <c r="P14" s="9">
        <f t="shared" si="6"/>
        <v>66162.137221641795</v>
      </c>
      <c r="Q14" s="9">
        <f t="shared" si="6"/>
        <v>66393.919655356716</v>
      </c>
    </row>
    <row r="15" spans="2:17" s="1" customFormat="1" ht="14.55" hidden="1" outlineLevel="1" x14ac:dyDescent="0.35">
      <c r="C15" s="1" t="s">
        <v>124</v>
      </c>
      <c r="G15" s="9">
        <f t="shared" si="6"/>
        <v>62907.943547612886</v>
      </c>
      <c r="H15" s="9">
        <f t="shared" si="6"/>
        <v>62912.409007973605</v>
      </c>
      <c r="I15" s="9">
        <f t="shared" si="6"/>
        <v>62873.898885368762</v>
      </c>
      <c r="J15" s="9">
        <f t="shared" si="6"/>
        <v>63129.388840572581</v>
      </c>
      <c r="K15" s="9">
        <f t="shared" si="6"/>
        <v>63585.021038998166</v>
      </c>
      <c r="L15" s="9">
        <f t="shared" si="6"/>
        <v>63978.514126716283</v>
      </c>
      <c r="M15" s="9">
        <f t="shared" si="6"/>
        <v>64002.548600565264</v>
      </c>
      <c r="N15" s="9">
        <f t="shared" si="6"/>
        <v>64097.328539276066</v>
      </c>
      <c r="O15" s="9">
        <f t="shared" si="6"/>
        <v>64138.426834683705</v>
      </c>
      <c r="P15" s="9">
        <f t="shared" si="6"/>
        <v>64165.170311647249</v>
      </c>
      <c r="Q15" s="9">
        <f t="shared" si="6"/>
        <v>64292.084024977594</v>
      </c>
    </row>
    <row r="16" spans="2:17" s="1" customFormat="1" ht="14.55" hidden="1" outlineLevel="1" x14ac:dyDescent="0.35">
      <c r="C16" s="1" t="s">
        <v>35</v>
      </c>
      <c r="G16" s="9">
        <f t="shared" si="6"/>
        <v>55445.661162107819</v>
      </c>
      <c r="H16" s="9">
        <f t="shared" si="6"/>
        <v>56673.656202630853</v>
      </c>
      <c r="I16" s="9">
        <f t="shared" si="6"/>
        <v>57896.897764173889</v>
      </c>
      <c r="J16" s="9">
        <f t="shared" si="6"/>
        <v>59169.533970001328</v>
      </c>
      <c r="K16" s="9">
        <f t="shared" si="6"/>
        <v>60547.090515544478</v>
      </c>
      <c r="L16" s="9">
        <f t="shared" si="6"/>
        <v>61876.120339764922</v>
      </c>
      <c r="M16" s="9">
        <f t="shared" si="6"/>
        <v>63010.600655037357</v>
      </c>
      <c r="N16" s="9">
        <f t="shared" si="6"/>
        <v>64080.3124911294</v>
      </c>
      <c r="O16" s="9">
        <f t="shared" si="6"/>
        <v>65042.325486322297</v>
      </c>
      <c r="P16" s="9">
        <f t="shared" si="6"/>
        <v>66038.199139140066</v>
      </c>
      <c r="Q16" s="9">
        <f t="shared" si="6"/>
        <v>67022.057595315899</v>
      </c>
    </row>
    <row r="17" spans="3:17" s="1" customFormat="1" ht="14.55" hidden="1" outlineLevel="1" x14ac:dyDescent="0.35">
      <c r="C17" s="1" t="s">
        <v>36</v>
      </c>
      <c r="G17" s="9">
        <f t="shared" si="6"/>
        <v>53483.323532714559</v>
      </c>
      <c r="H17" s="9">
        <f t="shared" si="6"/>
        <v>54580.141033905405</v>
      </c>
      <c r="I17" s="9">
        <f t="shared" si="6"/>
        <v>55740.018543842554</v>
      </c>
      <c r="J17" s="9">
        <f t="shared" si="6"/>
        <v>57008.791151581463</v>
      </c>
      <c r="K17" s="9">
        <f t="shared" si="6"/>
        <v>58199.972199409021</v>
      </c>
      <c r="L17" s="9">
        <f t="shared" si="6"/>
        <v>59386.572040413623</v>
      </c>
      <c r="M17" s="9">
        <f t="shared" si="6"/>
        <v>60435.792491179447</v>
      </c>
      <c r="N17" s="9">
        <f t="shared" si="6"/>
        <v>61386.504664066953</v>
      </c>
      <c r="O17" s="9">
        <f t="shared" si="6"/>
        <v>62309.793634190006</v>
      </c>
      <c r="P17" s="9">
        <f t="shared" si="6"/>
        <v>63175.323186426132</v>
      </c>
      <c r="Q17" s="9">
        <f t="shared" si="6"/>
        <v>63960.136780040324</v>
      </c>
    </row>
    <row r="18" spans="3:17" s="1" customFormat="1" ht="14.55" hidden="1" outlineLevel="1" x14ac:dyDescent="0.35">
      <c r="C18" s="81"/>
      <c r="D18" s="16"/>
      <c r="E18" s="16"/>
      <c r="F18" s="16"/>
      <c r="G18" s="17">
        <f>SUM(G19:G22)</f>
        <v>0</v>
      </c>
      <c r="H18" s="17">
        <f t="shared" ref="H18:Q18" si="7">SUM(H19:H22)</f>
        <v>0</v>
      </c>
      <c r="I18" s="17">
        <f t="shared" si="7"/>
        <v>0</v>
      </c>
      <c r="J18" s="17">
        <f t="shared" si="7"/>
        <v>0</v>
      </c>
      <c r="K18" s="17">
        <f t="shared" si="7"/>
        <v>0</v>
      </c>
      <c r="L18" s="17">
        <f t="shared" si="7"/>
        <v>0</v>
      </c>
      <c r="M18" s="17">
        <f t="shared" si="7"/>
        <v>0</v>
      </c>
      <c r="N18" s="17">
        <f t="shared" si="7"/>
        <v>0</v>
      </c>
      <c r="O18" s="17">
        <f t="shared" si="7"/>
        <v>0</v>
      </c>
      <c r="P18" s="17">
        <f t="shared" si="7"/>
        <v>0</v>
      </c>
      <c r="Q18" s="17">
        <f t="shared" si="7"/>
        <v>0</v>
      </c>
    </row>
    <row r="19" spans="3:17" s="1" customFormat="1" ht="14.55" hidden="1" outlineLevel="1" x14ac:dyDescent="0.35">
      <c r="C19" s="1" t="s">
        <v>123</v>
      </c>
      <c r="G19" s="9">
        <f t="shared" ref="G19:Q22" si="8">IFERROR(VLOOKUP($C$18&amp;$C19,Population,G$1,FALSE),0)</f>
        <v>0</v>
      </c>
      <c r="H19" s="9">
        <f t="shared" si="8"/>
        <v>0</v>
      </c>
      <c r="I19" s="9">
        <f t="shared" si="8"/>
        <v>0</v>
      </c>
      <c r="J19" s="9">
        <f t="shared" si="8"/>
        <v>0</v>
      </c>
      <c r="K19" s="9">
        <f t="shared" si="8"/>
        <v>0</v>
      </c>
      <c r="L19" s="9">
        <f t="shared" si="8"/>
        <v>0</v>
      </c>
      <c r="M19" s="9">
        <f t="shared" si="8"/>
        <v>0</v>
      </c>
      <c r="N19" s="9">
        <f t="shared" si="8"/>
        <v>0</v>
      </c>
      <c r="O19" s="9">
        <f t="shared" si="8"/>
        <v>0</v>
      </c>
      <c r="P19" s="9">
        <f t="shared" si="8"/>
        <v>0</v>
      </c>
      <c r="Q19" s="9">
        <f t="shared" si="8"/>
        <v>0</v>
      </c>
    </row>
    <row r="20" spans="3:17" s="1" customFormat="1" ht="14.55" hidden="1" outlineLevel="1" x14ac:dyDescent="0.35">
      <c r="C20" s="1" t="s">
        <v>124</v>
      </c>
      <c r="G20" s="9">
        <f t="shared" si="8"/>
        <v>0</v>
      </c>
      <c r="H20" s="9">
        <f t="shared" si="8"/>
        <v>0</v>
      </c>
      <c r="I20" s="9">
        <f t="shared" si="8"/>
        <v>0</v>
      </c>
      <c r="J20" s="9">
        <f t="shared" si="8"/>
        <v>0</v>
      </c>
      <c r="K20" s="9">
        <f t="shared" si="8"/>
        <v>0</v>
      </c>
      <c r="L20" s="9">
        <f t="shared" si="8"/>
        <v>0</v>
      </c>
      <c r="M20" s="9">
        <f t="shared" si="8"/>
        <v>0</v>
      </c>
      <c r="N20" s="9">
        <f t="shared" si="8"/>
        <v>0</v>
      </c>
      <c r="O20" s="9">
        <f t="shared" si="8"/>
        <v>0</v>
      </c>
      <c r="P20" s="9">
        <f t="shared" si="8"/>
        <v>0</v>
      </c>
      <c r="Q20" s="9">
        <f t="shared" si="8"/>
        <v>0</v>
      </c>
    </row>
    <row r="21" spans="3:17" s="1" customFormat="1" ht="14.55" hidden="1" outlineLevel="1" x14ac:dyDescent="0.35">
      <c r="C21" s="1" t="s">
        <v>35</v>
      </c>
      <c r="G21" s="9">
        <f t="shared" si="8"/>
        <v>0</v>
      </c>
      <c r="H21" s="9">
        <f t="shared" si="8"/>
        <v>0</v>
      </c>
      <c r="I21" s="9">
        <f t="shared" si="8"/>
        <v>0</v>
      </c>
      <c r="J21" s="9">
        <f t="shared" si="8"/>
        <v>0</v>
      </c>
      <c r="K21" s="9">
        <f t="shared" si="8"/>
        <v>0</v>
      </c>
      <c r="L21" s="9">
        <f t="shared" si="8"/>
        <v>0</v>
      </c>
      <c r="M21" s="9">
        <f t="shared" si="8"/>
        <v>0</v>
      </c>
      <c r="N21" s="9">
        <f t="shared" si="8"/>
        <v>0</v>
      </c>
      <c r="O21" s="9">
        <f t="shared" si="8"/>
        <v>0</v>
      </c>
      <c r="P21" s="9">
        <f t="shared" si="8"/>
        <v>0</v>
      </c>
      <c r="Q21" s="9">
        <f t="shared" si="8"/>
        <v>0</v>
      </c>
    </row>
    <row r="22" spans="3:17" s="1" customFormat="1" ht="14.55" hidden="1" outlineLevel="1" x14ac:dyDescent="0.35">
      <c r="C22" s="1" t="s">
        <v>36</v>
      </c>
      <c r="G22" s="9">
        <f t="shared" si="8"/>
        <v>0</v>
      </c>
      <c r="H22" s="9">
        <f t="shared" si="8"/>
        <v>0</v>
      </c>
      <c r="I22" s="9">
        <f t="shared" si="8"/>
        <v>0</v>
      </c>
      <c r="J22" s="9">
        <f t="shared" si="8"/>
        <v>0</v>
      </c>
      <c r="K22" s="9">
        <f t="shared" si="8"/>
        <v>0</v>
      </c>
      <c r="L22" s="9">
        <f t="shared" si="8"/>
        <v>0</v>
      </c>
      <c r="M22" s="9">
        <f t="shared" si="8"/>
        <v>0</v>
      </c>
      <c r="N22" s="9">
        <f t="shared" si="8"/>
        <v>0</v>
      </c>
      <c r="O22" s="9">
        <f t="shared" si="8"/>
        <v>0</v>
      </c>
      <c r="P22" s="9">
        <f t="shared" si="8"/>
        <v>0</v>
      </c>
      <c r="Q22" s="9">
        <f t="shared" si="8"/>
        <v>0</v>
      </c>
    </row>
    <row r="23" spans="3:17" s="1" customFormat="1" ht="14.55" hidden="1" outlineLevel="1" x14ac:dyDescent="0.35">
      <c r="C23" s="81"/>
      <c r="D23" s="16"/>
      <c r="E23" s="16"/>
      <c r="F23" s="16"/>
      <c r="G23" s="17">
        <f>SUM(G24:G27)</f>
        <v>0</v>
      </c>
      <c r="H23" s="17">
        <f t="shared" ref="H23:Q23" si="9">SUM(H24:H27)</f>
        <v>0</v>
      </c>
      <c r="I23" s="17">
        <f t="shared" si="9"/>
        <v>0</v>
      </c>
      <c r="J23" s="17">
        <f t="shared" si="9"/>
        <v>0</v>
      </c>
      <c r="K23" s="17">
        <f t="shared" si="9"/>
        <v>0</v>
      </c>
      <c r="L23" s="17">
        <f t="shared" si="9"/>
        <v>0</v>
      </c>
      <c r="M23" s="17">
        <f t="shared" si="9"/>
        <v>0</v>
      </c>
      <c r="N23" s="17">
        <f t="shared" si="9"/>
        <v>0</v>
      </c>
      <c r="O23" s="17">
        <f t="shared" si="9"/>
        <v>0</v>
      </c>
      <c r="P23" s="17">
        <f t="shared" si="9"/>
        <v>0</v>
      </c>
      <c r="Q23" s="17">
        <f t="shared" si="9"/>
        <v>0</v>
      </c>
    </row>
    <row r="24" spans="3:17" s="1" customFormat="1" ht="14.55" hidden="1" outlineLevel="1" x14ac:dyDescent="0.35">
      <c r="C24" s="1" t="s">
        <v>123</v>
      </c>
      <c r="G24" s="9">
        <f t="shared" ref="G24:Q27" si="10">IFERROR(VLOOKUP($C$23&amp;$C24,Population,G$1,FALSE),0)</f>
        <v>0</v>
      </c>
      <c r="H24" s="9">
        <f t="shared" si="10"/>
        <v>0</v>
      </c>
      <c r="I24" s="9">
        <f t="shared" si="10"/>
        <v>0</v>
      </c>
      <c r="J24" s="9">
        <f t="shared" si="10"/>
        <v>0</v>
      </c>
      <c r="K24" s="9">
        <f t="shared" si="10"/>
        <v>0</v>
      </c>
      <c r="L24" s="9">
        <f t="shared" si="10"/>
        <v>0</v>
      </c>
      <c r="M24" s="9">
        <f t="shared" si="10"/>
        <v>0</v>
      </c>
      <c r="N24" s="9">
        <f t="shared" si="10"/>
        <v>0</v>
      </c>
      <c r="O24" s="9">
        <f t="shared" si="10"/>
        <v>0</v>
      </c>
      <c r="P24" s="9">
        <f t="shared" si="10"/>
        <v>0</v>
      </c>
      <c r="Q24" s="9">
        <f t="shared" si="10"/>
        <v>0</v>
      </c>
    </row>
    <row r="25" spans="3:17" s="1" customFormat="1" ht="14.55" hidden="1" outlineLevel="1" x14ac:dyDescent="0.35">
      <c r="C25" s="1" t="s">
        <v>124</v>
      </c>
      <c r="G25" s="9">
        <f t="shared" si="10"/>
        <v>0</v>
      </c>
      <c r="H25" s="9">
        <f t="shared" si="10"/>
        <v>0</v>
      </c>
      <c r="I25" s="9">
        <f t="shared" si="10"/>
        <v>0</v>
      </c>
      <c r="J25" s="9">
        <f t="shared" si="10"/>
        <v>0</v>
      </c>
      <c r="K25" s="9">
        <f t="shared" si="10"/>
        <v>0</v>
      </c>
      <c r="L25" s="9">
        <f t="shared" si="10"/>
        <v>0</v>
      </c>
      <c r="M25" s="9">
        <f t="shared" si="10"/>
        <v>0</v>
      </c>
      <c r="N25" s="9">
        <f t="shared" si="10"/>
        <v>0</v>
      </c>
      <c r="O25" s="9">
        <f t="shared" si="10"/>
        <v>0</v>
      </c>
      <c r="P25" s="9">
        <f t="shared" si="10"/>
        <v>0</v>
      </c>
      <c r="Q25" s="9">
        <f t="shared" si="10"/>
        <v>0</v>
      </c>
    </row>
    <row r="26" spans="3:17" s="1" customFormat="1" ht="14.55" hidden="1" outlineLevel="1" x14ac:dyDescent="0.35">
      <c r="C26" s="1" t="s">
        <v>35</v>
      </c>
      <c r="G26" s="9">
        <f t="shared" si="10"/>
        <v>0</v>
      </c>
      <c r="H26" s="9">
        <f t="shared" si="10"/>
        <v>0</v>
      </c>
      <c r="I26" s="9">
        <f t="shared" si="10"/>
        <v>0</v>
      </c>
      <c r="J26" s="9">
        <f t="shared" si="10"/>
        <v>0</v>
      </c>
      <c r="K26" s="9">
        <f t="shared" si="10"/>
        <v>0</v>
      </c>
      <c r="L26" s="9">
        <f t="shared" si="10"/>
        <v>0</v>
      </c>
      <c r="M26" s="9">
        <f t="shared" si="10"/>
        <v>0</v>
      </c>
      <c r="N26" s="9">
        <f t="shared" si="10"/>
        <v>0</v>
      </c>
      <c r="O26" s="9">
        <f t="shared" si="10"/>
        <v>0</v>
      </c>
      <c r="P26" s="9">
        <f t="shared" si="10"/>
        <v>0</v>
      </c>
      <c r="Q26" s="9">
        <f t="shared" si="10"/>
        <v>0</v>
      </c>
    </row>
    <row r="27" spans="3:17" s="1" customFormat="1" ht="14.55" hidden="1" outlineLevel="1" x14ac:dyDescent="0.35">
      <c r="C27" s="1" t="s">
        <v>36</v>
      </c>
      <c r="G27" s="9">
        <f t="shared" si="10"/>
        <v>0</v>
      </c>
      <c r="H27" s="9">
        <f t="shared" si="10"/>
        <v>0</v>
      </c>
      <c r="I27" s="9">
        <f t="shared" si="10"/>
        <v>0</v>
      </c>
      <c r="J27" s="9">
        <f t="shared" si="10"/>
        <v>0</v>
      </c>
      <c r="K27" s="9">
        <f t="shared" si="10"/>
        <v>0</v>
      </c>
      <c r="L27" s="9">
        <f t="shared" si="10"/>
        <v>0</v>
      </c>
      <c r="M27" s="9">
        <f t="shared" si="10"/>
        <v>0</v>
      </c>
      <c r="N27" s="9">
        <f t="shared" si="10"/>
        <v>0</v>
      </c>
      <c r="O27" s="9">
        <f t="shared" si="10"/>
        <v>0</v>
      </c>
      <c r="P27" s="9">
        <f t="shared" si="10"/>
        <v>0</v>
      </c>
      <c r="Q27" s="9">
        <f t="shared" si="10"/>
        <v>0</v>
      </c>
    </row>
    <row r="28" spans="3:17" s="1" customFormat="1" ht="14.55" hidden="1" outlineLevel="1" x14ac:dyDescent="0.35">
      <c r="C28" s="81"/>
      <c r="D28" s="16"/>
      <c r="E28" s="16"/>
      <c r="F28" s="16"/>
      <c r="G28" s="17">
        <f>SUM(G29:G32)</f>
        <v>0</v>
      </c>
      <c r="H28" s="17">
        <f t="shared" ref="H28:Q28" si="11">SUM(H29:H32)</f>
        <v>0</v>
      </c>
      <c r="I28" s="17">
        <f t="shared" si="11"/>
        <v>0</v>
      </c>
      <c r="J28" s="17">
        <f t="shared" si="11"/>
        <v>0</v>
      </c>
      <c r="K28" s="17">
        <f t="shared" si="11"/>
        <v>0</v>
      </c>
      <c r="L28" s="17">
        <f t="shared" si="11"/>
        <v>0</v>
      </c>
      <c r="M28" s="17">
        <f t="shared" si="11"/>
        <v>0</v>
      </c>
      <c r="N28" s="17">
        <f t="shared" si="11"/>
        <v>0</v>
      </c>
      <c r="O28" s="17">
        <f t="shared" si="11"/>
        <v>0</v>
      </c>
      <c r="P28" s="17">
        <f t="shared" si="11"/>
        <v>0</v>
      </c>
      <c r="Q28" s="17">
        <f t="shared" si="11"/>
        <v>0</v>
      </c>
    </row>
    <row r="29" spans="3:17" s="1" customFormat="1" ht="14.55" hidden="1" outlineLevel="1" x14ac:dyDescent="0.35">
      <c r="C29" s="1" t="s">
        <v>123</v>
      </c>
      <c r="G29" s="9">
        <f t="shared" ref="G29:Q32" si="12">IFERROR(VLOOKUP($C$28&amp;$C29,Population,G$1,FALSE),0)</f>
        <v>0</v>
      </c>
      <c r="H29" s="9">
        <f t="shared" si="12"/>
        <v>0</v>
      </c>
      <c r="I29" s="9">
        <f t="shared" si="12"/>
        <v>0</v>
      </c>
      <c r="J29" s="9">
        <f t="shared" si="12"/>
        <v>0</v>
      </c>
      <c r="K29" s="9">
        <f t="shared" si="12"/>
        <v>0</v>
      </c>
      <c r="L29" s="9">
        <f t="shared" si="12"/>
        <v>0</v>
      </c>
      <c r="M29" s="9">
        <f t="shared" si="12"/>
        <v>0</v>
      </c>
      <c r="N29" s="9">
        <f t="shared" si="12"/>
        <v>0</v>
      </c>
      <c r="O29" s="9">
        <f t="shared" si="12"/>
        <v>0</v>
      </c>
      <c r="P29" s="9">
        <f t="shared" si="12"/>
        <v>0</v>
      </c>
      <c r="Q29" s="9">
        <f t="shared" si="12"/>
        <v>0</v>
      </c>
    </row>
    <row r="30" spans="3:17" s="1" customFormat="1" ht="14.55" hidden="1" outlineLevel="1" x14ac:dyDescent="0.35">
      <c r="C30" s="1" t="s">
        <v>124</v>
      </c>
      <c r="G30" s="9">
        <f t="shared" si="12"/>
        <v>0</v>
      </c>
      <c r="H30" s="9">
        <f t="shared" si="12"/>
        <v>0</v>
      </c>
      <c r="I30" s="9">
        <f t="shared" si="12"/>
        <v>0</v>
      </c>
      <c r="J30" s="9">
        <f t="shared" si="12"/>
        <v>0</v>
      </c>
      <c r="K30" s="9">
        <f t="shared" si="12"/>
        <v>0</v>
      </c>
      <c r="L30" s="9">
        <f t="shared" si="12"/>
        <v>0</v>
      </c>
      <c r="M30" s="9">
        <f t="shared" si="12"/>
        <v>0</v>
      </c>
      <c r="N30" s="9">
        <f t="shared" si="12"/>
        <v>0</v>
      </c>
      <c r="O30" s="9">
        <f t="shared" si="12"/>
        <v>0</v>
      </c>
      <c r="P30" s="9">
        <f t="shared" si="12"/>
        <v>0</v>
      </c>
      <c r="Q30" s="9">
        <f t="shared" si="12"/>
        <v>0</v>
      </c>
    </row>
    <row r="31" spans="3:17" s="1" customFormat="1" ht="14.55" hidden="1" outlineLevel="1" x14ac:dyDescent="0.35">
      <c r="C31" s="1" t="s">
        <v>35</v>
      </c>
      <c r="G31" s="9">
        <f t="shared" si="12"/>
        <v>0</v>
      </c>
      <c r="H31" s="9">
        <f t="shared" si="12"/>
        <v>0</v>
      </c>
      <c r="I31" s="9">
        <f t="shared" si="12"/>
        <v>0</v>
      </c>
      <c r="J31" s="9">
        <f t="shared" si="12"/>
        <v>0</v>
      </c>
      <c r="K31" s="9">
        <f t="shared" si="12"/>
        <v>0</v>
      </c>
      <c r="L31" s="9">
        <f t="shared" si="12"/>
        <v>0</v>
      </c>
      <c r="M31" s="9">
        <f t="shared" si="12"/>
        <v>0</v>
      </c>
      <c r="N31" s="9">
        <f t="shared" si="12"/>
        <v>0</v>
      </c>
      <c r="O31" s="9">
        <f t="shared" si="12"/>
        <v>0</v>
      </c>
      <c r="P31" s="9">
        <f t="shared" si="12"/>
        <v>0</v>
      </c>
      <c r="Q31" s="9">
        <f t="shared" si="12"/>
        <v>0</v>
      </c>
    </row>
    <row r="32" spans="3:17" s="1" customFormat="1" ht="14.55" hidden="1" outlineLevel="1" x14ac:dyDescent="0.35">
      <c r="C32" s="1" t="s">
        <v>36</v>
      </c>
      <c r="G32" s="9">
        <f t="shared" si="12"/>
        <v>0</v>
      </c>
      <c r="H32" s="9">
        <f t="shared" si="12"/>
        <v>0</v>
      </c>
      <c r="I32" s="9">
        <f t="shared" si="12"/>
        <v>0</v>
      </c>
      <c r="J32" s="9">
        <f t="shared" si="12"/>
        <v>0</v>
      </c>
      <c r="K32" s="9">
        <f t="shared" si="12"/>
        <v>0</v>
      </c>
      <c r="L32" s="9">
        <f t="shared" si="12"/>
        <v>0</v>
      </c>
      <c r="M32" s="9">
        <f t="shared" si="12"/>
        <v>0</v>
      </c>
      <c r="N32" s="9">
        <f t="shared" si="12"/>
        <v>0</v>
      </c>
      <c r="O32" s="9">
        <f t="shared" si="12"/>
        <v>0</v>
      </c>
      <c r="P32" s="9">
        <f t="shared" si="12"/>
        <v>0</v>
      </c>
      <c r="Q32" s="9">
        <f t="shared" si="12"/>
        <v>0</v>
      </c>
    </row>
    <row r="33" spans="3:17" s="1" customFormat="1" ht="14.55" hidden="1" outlineLevel="1" x14ac:dyDescent="0.35">
      <c r="C33" s="81"/>
      <c r="D33" s="16"/>
      <c r="E33" s="16"/>
      <c r="F33" s="16"/>
      <c r="G33" s="17">
        <f>SUM(G34:G37)</f>
        <v>0</v>
      </c>
      <c r="H33" s="17">
        <f t="shared" ref="H33:Q33" si="13">SUM(H34:H37)</f>
        <v>0</v>
      </c>
      <c r="I33" s="17">
        <f t="shared" si="13"/>
        <v>0</v>
      </c>
      <c r="J33" s="17">
        <f t="shared" si="13"/>
        <v>0</v>
      </c>
      <c r="K33" s="17">
        <f t="shared" si="13"/>
        <v>0</v>
      </c>
      <c r="L33" s="17">
        <f t="shared" si="13"/>
        <v>0</v>
      </c>
      <c r="M33" s="17">
        <f t="shared" si="13"/>
        <v>0</v>
      </c>
      <c r="N33" s="17">
        <f t="shared" si="13"/>
        <v>0</v>
      </c>
      <c r="O33" s="17">
        <f t="shared" si="13"/>
        <v>0</v>
      </c>
      <c r="P33" s="17">
        <f t="shared" si="13"/>
        <v>0</v>
      </c>
      <c r="Q33" s="17">
        <f t="shared" si="13"/>
        <v>0</v>
      </c>
    </row>
    <row r="34" spans="3:17" s="1" customFormat="1" ht="14.55" hidden="1" outlineLevel="1" x14ac:dyDescent="0.35">
      <c r="C34" s="1" t="s">
        <v>123</v>
      </c>
      <c r="G34" s="9">
        <f t="shared" ref="G34:Q37" si="14">IFERROR(VLOOKUP($C$33&amp;$C34,Population,G$1,FALSE),0)</f>
        <v>0</v>
      </c>
      <c r="H34" s="9">
        <f t="shared" si="14"/>
        <v>0</v>
      </c>
      <c r="I34" s="9">
        <f t="shared" si="14"/>
        <v>0</v>
      </c>
      <c r="J34" s="9">
        <f t="shared" si="14"/>
        <v>0</v>
      </c>
      <c r="K34" s="9">
        <f t="shared" si="14"/>
        <v>0</v>
      </c>
      <c r="L34" s="9">
        <f t="shared" si="14"/>
        <v>0</v>
      </c>
      <c r="M34" s="9">
        <f t="shared" si="14"/>
        <v>0</v>
      </c>
      <c r="N34" s="9">
        <f t="shared" si="14"/>
        <v>0</v>
      </c>
      <c r="O34" s="9">
        <f t="shared" si="14"/>
        <v>0</v>
      </c>
      <c r="P34" s="9">
        <f t="shared" si="14"/>
        <v>0</v>
      </c>
      <c r="Q34" s="9">
        <f t="shared" si="14"/>
        <v>0</v>
      </c>
    </row>
    <row r="35" spans="3:17" s="1" customFormat="1" ht="14.55" hidden="1" outlineLevel="1" x14ac:dyDescent="0.35">
      <c r="C35" s="1" t="s">
        <v>124</v>
      </c>
      <c r="G35" s="9">
        <f t="shared" si="14"/>
        <v>0</v>
      </c>
      <c r="H35" s="9">
        <f t="shared" si="14"/>
        <v>0</v>
      </c>
      <c r="I35" s="9">
        <f t="shared" si="14"/>
        <v>0</v>
      </c>
      <c r="J35" s="9">
        <f t="shared" si="14"/>
        <v>0</v>
      </c>
      <c r="K35" s="9">
        <f t="shared" si="14"/>
        <v>0</v>
      </c>
      <c r="L35" s="9">
        <f t="shared" si="14"/>
        <v>0</v>
      </c>
      <c r="M35" s="9">
        <f t="shared" si="14"/>
        <v>0</v>
      </c>
      <c r="N35" s="9">
        <f t="shared" si="14"/>
        <v>0</v>
      </c>
      <c r="O35" s="9">
        <f t="shared" si="14"/>
        <v>0</v>
      </c>
      <c r="P35" s="9">
        <f t="shared" si="14"/>
        <v>0</v>
      </c>
      <c r="Q35" s="9">
        <f t="shared" si="14"/>
        <v>0</v>
      </c>
    </row>
    <row r="36" spans="3:17" s="1" customFormat="1" ht="14.55" hidden="1" outlineLevel="1" x14ac:dyDescent="0.35">
      <c r="C36" s="1" t="s">
        <v>35</v>
      </c>
      <c r="G36" s="9">
        <f t="shared" si="14"/>
        <v>0</v>
      </c>
      <c r="H36" s="9">
        <f t="shared" si="14"/>
        <v>0</v>
      </c>
      <c r="I36" s="9">
        <f t="shared" si="14"/>
        <v>0</v>
      </c>
      <c r="J36" s="9">
        <f t="shared" si="14"/>
        <v>0</v>
      </c>
      <c r="K36" s="9">
        <f t="shared" si="14"/>
        <v>0</v>
      </c>
      <c r="L36" s="9">
        <f t="shared" si="14"/>
        <v>0</v>
      </c>
      <c r="M36" s="9">
        <f t="shared" si="14"/>
        <v>0</v>
      </c>
      <c r="N36" s="9">
        <f t="shared" si="14"/>
        <v>0</v>
      </c>
      <c r="O36" s="9">
        <f t="shared" si="14"/>
        <v>0</v>
      </c>
      <c r="P36" s="9">
        <f t="shared" si="14"/>
        <v>0</v>
      </c>
      <c r="Q36" s="9">
        <f t="shared" si="14"/>
        <v>0</v>
      </c>
    </row>
    <row r="37" spans="3:17" s="1" customFormat="1" ht="14.55" hidden="1" outlineLevel="1" x14ac:dyDescent="0.35">
      <c r="C37" s="1" t="s">
        <v>36</v>
      </c>
      <c r="G37" s="9">
        <f t="shared" si="14"/>
        <v>0</v>
      </c>
      <c r="H37" s="9">
        <f t="shared" si="14"/>
        <v>0</v>
      </c>
      <c r="I37" s="9">
        <f t="shared" si="14"/>
        <v>0</v>
      </c>
      <c r="J37" s="9">
        <f t="shared" si="14"/>
        <v>0</v>
      </c>
      <c r="K37" s="9">
        <f t="shared" si="14"/>
        <v>0</v>
      </c>
      <c r="L37" s="9">
        <f t="shared" si="14"/>
        <v>0</v>
      </c>
      <c r="M37" s="9">
        <f t="shared" si="14"/>
        <v>0</v>
      </c>
      <c r="N37" s="9">
        <f t="shared" si="14"/>
        <v>0</v>
      </c>
      <c r="O37" s="9">
        <f t="shared" si="14"/>
        <v>0</v>
      </c>
      <c r="P37" s="9">
        <f t="shared" si="14"/>
        <v>0</v>
      </c>
      <c r="Q37" s="9">
        <f t="shared" si="14"/>
        <v>0</v>
      </c>
    </row>
    <row r="38" spans="3:17" s="1" customFormat="1" ht="14.55" collapsed="1" x14ac:dyDescent="0.35">
      <c r="G38" s="9"/>
      <c r="H38" s="9"/>
      <c r="I38" s="9"/>
      <c r="J38" s="9"/>
      <c r="K38" s="9"/>
      <c r="L38" s="9"/>
      <c r="M38" s="9"/>
      <c r="N38" s="9"/>
      <c r="O38" s="9"/>
      <c r="P38" s="9"/>
      <c r="Q38" s="9"/>
    </row>
    <row r="39" spans="3:17" ht="14.55" x14ac:dyDescent="0.35">
      <c r="C39" s="5" t="s">
        <v>265</v>
      </c>
      <c r="D39" s="5"/>
      <c r="E39" s="5"/>
      <c r="F39" s="5"/>
      <c r="G39" s="11"/>
      <c r="H39" s="11"/>
      <c r="I39" s="11"/>
      <c r="J39" s="11"/>
      <c r="K39" s="11"/>
      <c r="L39" s="11"/>
      <c r="M39" s="11"/>
      <c r="N39" s="11"/>
      <c r="O39" s="11"/>
      <c r="P39" s="11"/>
      <c r="Q39" s="11"/>
    </row>
    <row r="40" spans="3:17" s="1" customFormat="1" ht="14.55" hidden="1" outlineLevel="1" x14ac:dyDescent="0.35">
      <c r="C40" s="15" t="str">
        <f>IF(C13="","",C13)</f>
        <v>Southwark</v>
      </c>
      <c r="D40" s="16"/>
      <c r="E40" s="16"/>
      <c r="F40" s="16"/>
      <c r="G40" s="17"/>
      <c r="H40" s="17"/>
      <c r="I40" s="17"/>
      <c r="J40" s="17"/>
      <c r="K40" s="17"/>
      <c r="L40" s="17"/>
      <c r="M40" s="17"/>
      <c r="N40" s="17"/>
      <c r="O40" s="17"/>
      <c r="P40" s="17"/>
      <c r="Q40" s="17"/>
    </row>
    <row r="41" spans="3:17" s="1" customFormat="1" ht="14.55" hidden="1" outlineLevel="1" x14ac:dyDescent="0.35">
      <c r="C41" s="1" t="s">
        <v>6</v>
      </c>
      <c r="G41" s="63">
        <f>IFERROR(VLOOKUP(C40,PsyMaptic,3,FALSE),0)</f>
        <v>51.088802559296909</v>
      </c>
      <c r="H41" s="63">
        <f>G41</f>
        <v>51.088802559296909</v>
      </c>
      <c r="I41" s="21">
        <f t="shared" ref="I41:Q44" si="15">H41</f>
        <v>51.088802559296909</v>
      </c>
      <c r="J41" s="21">
        <f t="shared" si="15"/>
        <v>51.088802559296909</v>
      </c>
      <c r="K41" s="21">
        <f t="shared" si="15"/>
        <v>51.088802559296909</v>
      </c>
      <c r="L41" s="21">
        <f t="shared" si="15"/>
        <v>51.088802559296909</v>
      </c>
      <c r="M41" s="21">
        <f t="shared" si="15"/>
        <v>51.088802559296909</v>
      </c>
      <c r="N41" s="21">
        <f t="shared" si="15"/>
        <v>51.088802559296909</v>
      </c>
      <c r="O41" s="21">
        <f t="shared" si="15"/>
        <v>51.088802559296909</v>
      </c>
      <c r="P41" s="21">
        <f t="shared" si="15"/>
        <v>51.088802559296909</v>
      </c>
      <c r="Q41" s="21">
        <f t="shared" si="15"/>
        <v>51.088802559296909</v>
      </c>
    </row>
    <row r="42" spans="3:17" s="1" customFormat="1" ht="14.55" hidden="1" outlineLevel="1" x14ac:dyDescent="0.35">
      <c r="C42" s="1" t="s">
        <v>5</v>
      </c>
      <c r="G42" s="63">
        <f>IFERROR(VLOOKUP(C40,PsyMaptic,4,FALSE),0)</f>
        <v>29.149780932390975</v>
      </c>
      <c r="H42" s="63">
        <f t="shared" ref="H42:O44" si="16">G42</f>
        <v>29.149780932390975</v>
      </c>
      <c r="I42" s="21">
        <f t="shared" si="16"/>
        <v>29.149780932390975</v>
      </c>
      <c r="J42" s="21">
        <f t="shared" si="16"/>
        <v>29.149780932390975</v>
      </c>
      <c r="K42" s="21">
        <f t="shared" si="16"/>
        <v>29.149780932390975</v>
      </c>
      <c r="L42" s="21">
        <f t="shared" si="16"/>
        <v>29.149780932390975</v>
      </c>
      <c r="M42" s="21">
        <f t="shared" si="16"/>
        <v>29.149780932390975</v>
      </c>
      <c r="N42" s="21">
        <f t="shared" si="16"/>
        <v>29.149780932390975</v>
      </c>
      <c r="O42" s="21">
        <f t="shared" si="16"/>
        <v>29.149780932390975</v>
      </c>
      <c r="P42" s="21">
        <f t="shared" si="15"/>
        <v>29.149780932390975</v>
      </c>
      <c r="Q42" s="21">
        <f t="shared" si="15"/>
        <v>29.149780932390975</v>
      </c>
    </row>
    <row r="43" spans="3:17" s="1" customFormat="1" ht="14.55" hidden="1" outlineLevel="1" x14ac:dyDescent="0.35">
      <c r="C43" s="1" t="s">
        <v>35</v>
      </c>
      <c r="G43" s="63">
        <f>IFERROR(VLOOKUP(C40,PsyMaptic,5,FALSE),0)</f>
        <v>28.360107677895424</v>
      </c>
      <c r="H43" s="63">
        <f t="shared" si="16"/>
        <v>28.360107677895424</v>
      </c>
      <c r="I43" s="21">
        <f t="shared" si="16"/>
        <v>28.360107677895424</v>
      </c>
      <c r="J43" s="21">
        <f t="shared" si="16"/>
        <v>28.360107677895424</v>
      </c>
      <c r="K43" s="21">
        <f t="shared" si="16"/>
        <v>28.360107677895424</v>
      </c>
      <c r="L43" s="21">
        <f t="shared" si="16"/>
        <v>28.360107677895424</v>
      </c>
      <c r="M43" s="21">
        <f t="shared" si="16"/>
        <v>28.360107677895424</v>
      </c>
      <c r="N43" s="21">
        <f t="shared" si="16"/>
        <v>28.360107677895424</v>
      </c>
      <c r="O43" s="21">
        <f t="shared" si="16"/>
        <v>28.360107677895424</v>
      </c>
      <c r="P43" s="21">
        <f t="shared" si="15"/>
        <v>28.360107677895424</v>
      </c>
      <c r="Q43" s="21">
        <f t="shared" si="15"/>
        <v>28.360107677895424</v>
      </c>
    </row>
    <row r="44" spans="3:17" s="1" customFormat="1" ht="14.55" hidden="1" outlineLevel="1" x14ac:dyDescent="0.35">
      <c r="C44" s="1" t="s">
        <v>36</v>
      </c>
      <c r="G44" s="63">
        <f>IFERROR(VLOOKUP(C40,PsyMaptic,6,FALSE),0)</f>
        <v>0</v>
      </c>
      <c r="H44" s="63">
        <f t="shared" si="16"/>
        <v>0</v>
      </c>
      <c r="I44" s="21">
        <f t="shared" si="16"/>
        <v>0</v>
      </c>
      <c r="J44" s="21">
        <f t="shared" si="16"/>
        <v>0</v>
      </c>
      <c r="K44" s="21">
        <f t="shared" si="16"/>
        <v>0</v>
      </c>
      <c r="L44" s="21">
        <f t="shared" si="16"/>
        <v>0</v>
      </c>
      <c r="M44" s="21">
        <f t="shared" si="16"/>
        <v>0</v>
      </c>
      <c r="N44" s="21">
        <f t="shared" si="16"/>
        <v>0</v>
      </c>
      <c r="O44" s="21">
        <f t="shared" si="16"/>
        <v>0</v>
      </c>
      <c r="P44" s="21">
        <f t="shared" si="15"/>
        <v>0</v>
      </c>
      <c r="Q44" s="21">
        <f t="shared" si="15"/>
        <v>0</v>
      </c>
    </row>
    <row r="45" spans="3:17" s="1" customFormat="1" ht="14.55" hidden="1" outlineLevel="1" x14ac:dyDescent="0.35">
      <c r="C45" s="15" t="str">
        <f>IF(C18="","",C18)</f>
        <v/>
      </c>
      <c r="D45" s="16"/>
      <c r="E45" s="16"/>
      <c r="F45" s="16"/>
      <c r="G45" s="17"/>
      <c r="H45" s="17"/>
      <c r="I45" s="17"/>
      <c r="J45" s="17"/>
      <c r="K45" s="17"/>
      <c r="L45" s="17"/>
      <c r="M45" s="17"/>
      <c r="N45" s="17"/>
      <c r="O45" s="17"/>
      <c r="P45" s="17"/>
      <c r="Q45" s="17"/>
    </row>
    <row r="46" spans="3:17" s="1" customFormat="1" ht="14.55" hidden="1" outlineLevel="1" x14ac:dyDescent="0.35">
      <c r="C46" s="1" t="s">
        <v>6</v>
      </c>
      <c r="G46" s="63">
        <f>IFERROR(VLOOKUP(C45,PsyMaptic,3,FALSE),0)</f>
        <v>0</v>
      </c>
      <c r="H46" s="63">
        <f>G46</f>
        <v>0</v>
      </c>
      <c r="I46" s="21">
        <f t="shared" ref="I46:Q49" si="17">H46</f>
        <v>0</v>
      </c>
      <c r="J46" s="21">
        <f t="shared" si="17"/>
        <v>0</v>
      </c>
      <c r="K46" s="21">
        <f t="shared" si="17"/>
        <v>0</v>
      </c>
      <c r="L46" s="21">
        <f t="shared" si="17"/>
        <v>0</v>
      </c>
      <c r="M46" s="21">
        <f t="shared" si="17"/>
        <v>0</v>
      </c>
      <c r="N46" s="21">
        <f t="shared" si="17"/>
        <v>0</v>
      </c>
      <c r="O46" s="21">
        <f t="shared" si="17"/>
        <v>0</v>
      </c>
      <c r="P46" s="21">
        <f t="shared" si="17"/>
        <v>0</v>
      </c>
      <c r="Q46" s="21">
        <f t="shared" si="17"/>
        <v>0</v>
      </c>
    </row>
    <row r="47" spans="3:17" s="1" customFormat="1" ht="14.55" hidden="1" outlineLevel="1" x14ac:dyDescent="0.35">
      <c r="C47" s="1" t="s">
        <v>5</v>
      </c>
      <c r="G47" s="63">
        <f>IFERROR(VLOOKUP(C45,PsyMaptic,4,FALSE),0)</f>
        <v>0</v>
      </c>
      <c r="H47" s="63">
        <f t="shared" ref="H47:O49" si="18">G47</f>
        <v>0</v>
      </c>
      <c r="I47" s="21">
        <f t="shared" si="18"/>
        <v>0</v>
      </c>
      <c r="J47" s="21">
        <f t="shared" si="18"/>
        <v>0</v>
      </c>
      <c r="K47" s="21">
        <f t="shared" si="18"/>
        <v>0</v>
      </c>
      <c r="L47" s="21">
        <f t="shared" si="18"/>
        <v>0</v>
      </c>
      <c r="M47" s="21">
        <f t="shared" si="18"/>
        <v>0</v>
      </c>
      <c r="N47" s="21">
        <f t="shared" si="18"/>
        <v>0</v>
      </c>
      <c r="O47" s="21">
        <f t="shared" si="18"/>
        <v>0</v>
      </c>
      <c r="P47" s="21">
        <f t="shared" si="17"/>
        <v>0</v>
      </c>
      <c r="Q47" s="21">
        <f t="shared" si="17"/>
        <v>0</v>
      </c>
    </row>
    <row r="48" spans="3:17" s="1" customFormat="1" ht="14.55" hidden="1" outlineLevel="1" x14ac:dyDescent="0.35">
      <c r="C48" s="1" t="s">
        <v>35</v>
      </c>
      <c r="G48" s="63">
        <f>IFERROR(VLOOKUP(C45,PsyMaptic,5,FALSE),0)</f>
        <v>0</v>
      </c>
      <c r="H48" s="63">
        <f t="shared" si="18"/>
        <v>0</v>
      </c>
      <c r="I48" s="21">
        <f t="shared" si="18"/>
        <v>0</v>
      </c>
      <c r="J48" s="21">
        <f t="shared" si="18"/>
        <v>0</v>
      </c>
      <c r="K48" s="21">
        <f t="shared" si="18"/>
        <v>0</v>
      </c>
      <c r="L48" s="21">
        <f t="shared" si="18"/>
        <v>0</v>
      </c>
      <c r="M48" s="21">
        <f t="shared" si="18"/>
        <v>0</v>
      </c>
      <c r="N48" s="21">
        <f t="shared" si="18"/>
        <v>0</v>
      </c>
      <c r="O48" s="21">
        <f t="shared" si="18"/>
        <v>0</v>
      </c>
      <c r="P48" s="21">
        <f t="shared" si="17"/>
        <v>0</v>
      </c>
      <c r="Q48" s="21">
        <f t="shared" si="17"/>
        <v>0</v>
      </c>
    </row>
    <row r="49" spans="3:17" s="1" customFormat="1" ht="14.55" hidden="1" outlineLevel="1" x14ac:dyDescent="0.35">
      <c r="C49" s="1" t="s">
        <v>36</v>
      </c>
      <c r="G49" s="63">
        <f>IFERROR(VLOOKUP(C45,PsyMaptic,6,FALSE),0)</f>
        <v>0</v>
      </c>
      <c r="H49" s="63">
        <f t="shared" si="18"/>
        <v>0</v>
      </c>
      <c r="I49" s="21">
        <f t="shared" si="18"/>
        <v>0</v>
      </c>
      <c r="J49" s="21">
        <f t="shared" si="18"/>
        <v>0</v>
      </c>
      <c r="K49" s="21">
        <f t="shared" si="18"/>
        <v>0</v>
      </c>
      <c r="L49" s="21">
        <f t="shared" si="18"/>
        <v>0</v>
      </c>
      <c r="M49" s="21">
        <f t="shared" si="18"/>
        <v>0</v>
      </c>
      <c r="N49" s="21">
        <f t="shared" si="18"/>
        <v>0</v>
      </c>
      <c r="O49" s="21">
        <f t="shared" si="18"/>
        <v>0</v>
      </c>
      <c r="P49" s="21">
        <f t="shared" si="17"/>
        <v>0</v>
      </c>
      <c r="Q49" s="21">
        <f t="shared" si="17"/>
        <v>0</v>
      </c>
    </row>
    <row r="50" spans="3:17" s="1" customFormat="1" ht="14.55" hidden="1" outlineLevel="1" x14ac:dyDescent="0.35">
      <c r="C50" s="15" t="str">
        <f>IF(C23="","",C23)</f>
        <v/>
      </c>
      <c r="D50" s="16"/>
      <c r="E50" s="16"/>
      <c r="F50" s="16"/>
      <c r="G50" s="17"/>
      <c r="H50" s="17"/>
      <c r="I50" s="17"/>
      <c r="J50" s="17"/>
      <c r="K50" s="17"/>
      <c r="L50" s="17"/>
      <c r="M50" s="17"/>
      <c r="N50" s="17"/>
      <c r="O50" s="17"/>
      <c r="P50" s="17"/>
      <c r="Q50" s="17"/>
    </row>
    <row r="51" spans="3:17" s="1" customFormat="1" ht="14.55" hidden="1" outlineLevel="1" x14ac:dyDescent="0.35">
      <c r="C51" s="1" t="s">
        <v>6</v>
      </c>
      <c r="G51" s="63">
        <f>IFERROR(VLOOKUP(C50,PsyMaptic,3,FALSE),0)</f>
        <v>0</v>
      </c>
      <c r="H51" s="63">
        <f>G51</f>
        <v>0</v>
      </c>
      <c r="I51" s="21">
        <f t="shared" ref="I51:Q54" si="19">H51</f>
        <v>0</v>
      </c>
      <c r="J51" s="21">
        <f t="shared" si="19"/>
        <v>0</v>
      </c>
      <c r="K51" s="21">
        <f t="shared" si="19"/>
        <v>0</v>
      </c>
      <c r="L51" s="21">
        <f t="shared" si="19"/>
        <v>0</v>
      </c>
      <c r="M51" s="21">
        <f t="shared" si="19"/>
        <v>0</v>
      </c>
      <c r="N51" s="21">
        <f t="shared" si="19"/>
        <v>0</v>
      </c>
      <c r="O51" s="21">
        <f t="shared" si="19"/>
        <v>0</v>
      </c>
      <c r="P51" s="21">
        <f t="shared" si="19"/>
        <v>0</v>
      </c>
      <c r="Q51" s="21">
        <f t="shared" si="19"/>
        <v>0</v>
      </c>
    </row>
    <row r="52" spans="3:17" s="1" customFormat="1" ht="14.55" hidden="1" outlineLevel="1" x14ac:dyDescent="0.35">
      <c r="C52" s="1" t="s">
        <v>5</v>
      </c>
      <c r="G52" s="63">
        <f>IFERROR(VLOOKUP(C50,PsyMaptic,4,FALSE),0)</f>
        <v>0</v>
      </c>
      <c r="H52" s="63">
        <f t="shared" ref="H52:O54" si="20">G52</f>
        <v>0</v>
      </c>
      <c r="I52" s="21">
        <f t="shared" si="20"/>
        <v>0</v>
      </c>
      <c r="J52" s="21">
        <f t="shared" si="20"/>
        <v>0</v>
      </c>
      <c r="K52" s="21">
        <f t="shared" si="20"/>
        <v>0</v>
      </c>
      <c r="L52" s="21">
        <f t="shared" si="20"/>
        <v>0</v>
      </c>
      <c r="M52" s="21">
        <f t="shared" si="20"/>
        <v>0</v>
      </c>
      <c r="N52" s="21">
        <f t="shared" si="20"/>
        <v>0</v>
      </c>
      <c r="O52" s="21">
        <f t="shared" si="20"/>
        <v>0</v>
      </c>
      <c r="P52" s="21">
        <f t="shared" si="19"/>
        <v>0</v>
      </c>
      <c r="Q52" s="21">
        <f t="shared" si="19"/>
        <v>0</v>
      </c>
    </row>
    <row r="53" spans="3:17" s="1" customFormat="1" ht="14.55" hidden="1" outlineLevel="1" x14ac:dyDescent="0.35">
      <c r="C53" s="1" t="s">
        <v>35</v>
      </c>
      <c r="G53" s="63">
        <f>IFERROR(VLOOKUP(C50,PsyMaptic,5,FALSE),0)</f>
        <v>0</v>
      </c>
      <c r="H53" s="63">
        <f t="shared" si="20"/>
        <v>0</v>
      </c>
      <c r="I53" s="21">
        <f t="shared" si="20"/>
        <v>0</v>
      </c>
      <c r="J53" s="21">
        <f t="shared" si="20"/>
        <v>0</v>
      </c>
      <c r="K53" s="21">
        <f t="shared" si="20"/>
        <v>0</v>
      </c>
      <c r="L53" s="21">
        <f t="shared" si="20"/>
        <v>0</v>
      </c>
      <c r="M53" s="21">
        <f t="shared" si="20"/>
        <v>0</v>
      </c>
      <c r="N53" s="21">
        <f t="shared" si="20"/>
        <v>0</v>
      </c>
      <c r="O53" s="21">
        <f t="shared" si="20"/>
        <v>0</v>
      </c>
      <c r="P53" s="21">
        <f t="shared" si="19"/>
        <v>0</v>
      </c>
      <c r="Q53" s="21">
        <f t="shared" si="19"/>
        <v>0</v>
      </c>
    </row>
    <row r="54" spans="3:17" s="1" customFormat="1" ht="14.55" hidden="1" outlineLevel="1" x14ac:dyDescent="0.35">
      <c r="C54" s="1" t="s">
        <v>36</v>
      </c>
      <c r="G54" s="63">
        <f>IFERROR(VLOOKUP(C50,PsyMaptic,6,FALSE),0)</f>
        <v>0</v>
      </c>
      <c r="H54" s="63">
        <f t="shared" si="20"/>
        <v>0</v>
      </c>
      <c r="I54" s="21">
        <f t="shared" si="20"/>
        <v>0</v>
      </c>
      <c r="J54" s="21">
        <f t="shared" si="20"/>
        <v>0</v>
      </c>
      <c r="K54" s="21">
        <f t="shared" si="20"/>
        <v>0</v>
      </c>
      <c r="L54" s="21">
        <f t="shared" si="20"/>
        <v>0</v>
      </c>
      <c r="M54" s="21">
        <f t="shared" si="20"/>
        <v>0</v>
      </c>
      <c r="N54" s="21">
        <f t="shared" si="20"/>
        <v>0</v>
      </c>
      <c r="O54" s="21">
        <f t="shared" si="20"/>
        <v>0</v>
      </c>
      <c r="P54" s="21">
        <f t="shared" si="19"/>
        <v>0</v>
      </c>
      <c r="Q54" s="21">
        <f t="shared" si="19"/>
        <v>0</v>
      </c>
    </row>
    <row r="55" spans="3:17" s="1" customFormat="1" ht="14.55" hidden="1" outlineLevel="1" x14ac:dyDescent="0.35">
      <c r="C55" s="15" t="str">
        <f>IF(C28="","",C28)</f>
        <v/>
      </c>
      <c r="D55" s="16"/>
      <c r="E55" s="16"/>
      <c r="F55" s="16"/>
      <c r="G55" s="17"/>
      <c r="H55" s="17"/>
      <c r="I55" s="17"/>
      <c r="J55" s="17"/>
      <c r="K55" s="17"/>
      <c r="L55" s="17"/>
      <c r="M55" s="17"/>
      <c r="N55" s="17"/>
      <c r="O55" s="17"/>
      <c r="P55" s="17"/>
      <c r="Q55" s="17"/>
    </row>
    <row r="56" spans="3:17" s="1" customFormat="1" ht="14.55" hidden="1" outlineLevel="1" x14ac:dyDescent="0.35">
      <c r="C56" s="1" t="s">
        <v>6</v>
      </c>
      <c r="G56" s="63">
        <f>IFERROR(VLOOKUP(C55,PsyMaptic,3,FALSE),0)</f>
        <v>0</v>
      </c>
      <c r="H56" s="63">
        <f>G56</f>
        <v>0</v>
      </c>
      <c r="I56" s="21">
        <f t="shared" ref="I56:Q59" si="21">H56</f>
        <v>0</v>
      </c>
      <c r="J56" s="21">
        <f t="shared" si="21"/>
        <v>0</v>
      </c>
      <c r="K56" s="21">
        <f t="shared" si="21"/>
        <v>0</v>
      </c>
      <c r="L56" s="21">
        <f t="shared" si="21"/>
        <v>0</v>
      </c>
      <c r="M56" s="21">
        <f t="shared" si="21"/>
        <v>0</v>
      </c>
      <c r="N56" s="21">
        <f t="shared" si="21"/>
        <v>0</v>
      </c>
      <c r="O56" s="21">
        <f t="shared" si="21"/>
        <v>0</v>
      </c>
      <c r="P56" s="21">
        <f t="shared" si="21"/>
        <v>0</v>
      </c>
      <c r="Q56" s="21">
        <f t="shared" si="21"/>
        <v>0</v>
      </c>
    </row>
    <row r="57" spans="3:17" s="1" customFormat="1" ht="14.55" hidden="1" outlineLevel="1" x14ac:dyDescent="0.35">
      <c r="C57" s="1" t="s">
        <v>5</v>
      </c>
      <c r="G57" s="63">
        <f>IFERROR(VLOOKUP(C55,PsyMaptic,4,FALSE),0)</f>
        <v>0</v>
      </c>
      <c r="H57" s="63">
        <f t="shared" ref="H57:O59" si="22">G57</f>
        <v>0</v>
      </c>
      <c r="I57" s="21">
        <f t="shared" si="22"/>
        <v>0</v>
      </c>
      <c r="J57" s="21">
        <f t="shared" si="22"/>
        <v>0</v>
      </c>
      <c r="K57" s="21">
        <f t="shared" si="22"/>
        <v>0</v>
      </c>
      <c r="L57" s="21">
        <f t="shared" si="22"/>
        <v>0</v>
      </c>
      <c r="M57" s="21">
        <f t="shared" si="22"/>
        <v>0</v>
      </c>
      <c r="N57" s="21">
        <f t="shared" si="22"/>
        <v>0</v>
      </c>
      <c r="O57" s="21">
        <f t="shared" si="22"/>
        <v>0</v>
      </c>
      <c r="P57" s="21">
        <f t="shared" si="21"/>
        <v>0</v>
      </c>
      <c r="Q57" s="21">
        <f t="shared" si="21"/>
        <v>0</v>
      </c>
    </row>
    <row r="58" spans="3:17" s="1" customFormat="1" ht="14.55" hidden="1" outlineLevel="1" x14ac:dyDescent="0.35">
      <c r="C58" s="1" t="s">
        <v>35</v>
      </c>
      <c r="G58" s="63">
        <f>IFERROR(VLOOKUP(C55,PsyMaptic,5,FALSE),0)</f>
        <v>0</v>
      </c>
      <c r="H58" s="63">
        <f t="shared" si="22"/>
        <v>0</v>
      </c>
      <c r="I58" s="21">
        <f t="shared" si="22"/>
        <v>0</v>
      </c>
      <c r="J58" s="21">
        <f t="shared" si="22"/>
        <v>0</v>
      </c>
      <c r="K58" s="21">
        <f t="shared" si="22"/>
        <v>0</v>
      </c>
      <c r="L58" s="21">
        <f t="shared" si="22"/>
        <v>0</v>
      </c>
      <c r="M58" s="21">
        <f t="shared" si="22"/>
        <v>0</v>
      </c>
      <c r="N58" s="21">
        <f t="shared" si="22"/>
        <v>0</v>
      </c>
      <c r="O58" s="21">
        <f t="shared" si="22"/>
        <v>0</v>
      </c>
      <c r="P58" s="21">
        <f t="shared" si="21"/>
        <v>0</v>
      </c>
      <c r="Q58" s="21">
        <f t="shared" si="21"/>
        <v>0</v>
      </c>
    </row>
    <row r="59" spans="3:17" s="1" customFormat="1" ht="14.55" hidden="1" outlineLevel="1" x14ac:dyDescent="0.35">
      <c r="C59" s="1" t="s">
        <v>36</v>
      </c>
      <c r="G59" s="63">
        <f>IFERROR(VLOOKUP(C55,PsyMaptic,6,FALSE),0)</f>
        <v>0</v>
      </c>
      <c r="H59" s="63">
        <f t="shared" si="22"/>
        <v>0</v>
      </c>
      <c r="I59" s="21">
        <f t="shared" si="22"/>
        <v>0</v>
      </c>
      <c r="J59" s="21">
        <f t="shared" si="22"/>
        <v>0</v>
      </c>
      <c r="K59" s="21">
        <f t="shared" si="22"/>
        <v>0</v>
      </c>
      <c r="L59" s="21">
        <f t="shared" si="22"/>
        <v>0</v>
      </c>
      <c r="M59" s="21">
        <f t="shared" si="22"/>
        <v>0</v>
      </c>
      <c r="N59" s="21">
        <f t="shared" si="22"/>
        <v>0</v>
      </c>
      <c r="O59" s="21">
        <f t="shared" si="22"/>
        <v>0</v>
      </c>
      <c r="P59" s="21">
        <f t="shared" si="21"/>
        <v>0</v>
      </c>
      <c r="Q59" s="21">
        <f t="shared" si="21"/>
        <v>0</v>
      </c>
    </row>
    <row r="60" spans="3:17" s="1" customFormat="1" ht="14.55" hidden="1" outlineLevel="1" x14ac:dyDescent="0.35">
      <c r="C60" s="15" t="str">
        <f>IF(C33="","",C33)</f>
        <v/>
      </c>
      <c r="D60" s="16"/>
      <c r="E60" s="16"/>
      <c r="F60" s="16"/>
      <c r="G60" s="17"/>
      <c r="H60" s="17"/>
      <c r="I60" s="17"/>
      <c r="J60" s="17"/>
      <c r="K60" s="17"/>
      <c r="L60" s="17"/>
      <c r="M60" s="17"/>
      <c r="N60" s="17"/>
      <c r="O60" s="17"/>
      <c r="P60" s="17"/>
      <c r="Q60" s="17"/>
    </row>
    <row r="61" spans="3:17" s="1" customFormat="1" ht="14.55" hidden="1" outlineLevel="1" x14ac:dyDescent="0.35">
      <c r="C61" s="1" t="s">
        <v>6</v>
      </c>
      <c r="G61" s="63">
        <f>IFERROR(VLOOKUP(C60,PsyMaptic,3,FALSE),0)</f>
        <v>0</v>
      </c>
      <c r="H61" s="63">
        <f>G61</f>
        <v>0</v>
      </c>
      <c r="I61" s="21">
        <f t="shared" ref="I61:Q64" si="23">H61</f>
        <v>0</v>
      </c>
      <c r="J61" s="21">
        <f t="shared" si="23"/>
        <v>0</v>
      </c>
      <c r="K61" s="21">
        <f t="shared" si="23"/>
        <v>0</v>
      </c>
      <c r="L61" s="21">
        <f t="shared" si="23"/>
        <v>0</v>
      </c>
      <c r="M61" s="21">
        <f t="shared" si="23"/>
        <v>0</v>
      </c>
      <c r="N61" s="21">
        <f t="shared" si="23"/>
        <v>0</v>
      </c>
      <c r="O61" s="21">
        <f t="shared" si="23"/>
        <v>0</v>
      </c>
      <c r="P61" s="21">
        <f t="shared" si="23"/>
        <v>0</v>
      </c>
      <c r="Q61" s="21">
        <f t="shared" si="23"/>
        <v>0</v>
      </c>
    </row>
    <row r="62" spans="3:17" s="1" customFormat="1" ht="14.55" hidden="1" outlineLevel="1" x14ac:dyDescent="0.35">
      <c r="C62" s="1" t="s">
        <v>5</v>
      </c>
      <c r="G62" s="63">
        <f>IFERROR(VLOOKUP(C60,PsyMaptic,4,FALSE),0)</f>
        <v>0</v>
      </c>
      <c r="H62" s="63">
        <f t="shared" ref="H62:O64" si="24">G62</f>
        <v>0</v>
      </c>
      <c r="I62" s="21">
        <f t="shared" si="24"/>
        <v>0</v>
      </c>
      <c r="J62" s="21">
        <f t="shared" si="24"/>
        <v>0</v>
      </c>
      <c r="K62" s="21">
        <f t="shared" si="24"/>
        <v>0</v>
      </c>
      <c r="L62" s="21">
        <f t="shared" si="24"/>
        <v>0</v>
      </c>
      <c r="M62" s="21">
        <f t="shared" si="24"/>
        <v>0</v>
      </c>
      <c r="N62" s="21">
        <f t="shared" si="24"/>
        <v>0</v>
      </c>
      <c r="O62" s="21">
        <f t="shared" si="24"/>
        <v>0</v>
      </c>
      <c r="P62" s="21">
        <f t="shared" si="23"/>
        <v>0</v>
      </c>
      <c r="Q62" s="21">
        <f t="shared" si="23"/>
        <v>0</v>
      </c>
    </row>
    <row r="63" spans="3:17" s="1" customFormat="1" ht="14.55" hidden="1" outlineLevel="1" x14ac:dyDescent="0.35">
      <c r="C63" s="1" t="s">
        <v>35</v>
      </c>
      <c r="G63" s="63">
        <f>IFERROR(VLOOKUP(C60,PsyMaptic,5,FALSE),0)</f>
        <v>0</v>
      </c>
      <c r="H63" s="63">
        <f t="shared" si="24"/>
        <v>0</v>
      </c>
      <c r="I63" s="21">
        <f t="shared" si="24"/>
        <v>0</v>
      </c>
      <c r="J63" s="21">
        <f t="shared" si="24"/>
        <v>0</v>
      </c>
      <c r="K63" s="21">
        <f t="shared" si="24"/>
        <v>0</v>
      </c>
      <c r="L63" s="21">
        <f t="shared" si="24"/>
        <v>0</v>
      </c>
      <c r="M63" s="21">
        <f t="shared" si="24"/>
        <v>0</v>
      </c>
      <c r="N63" s="21">
        <f t="shared" si="24"/>
        <v>0</v>
      </c>
      <c r="O63" s="21">
        <f t="shared" si="24"/>
        <v>0</v>
      </c>
      <c r="P63" s="21">
        <f t="shared" si="23"/>
        <v>0</v>
      </c>
      <c r="Q63" s="21">
        <f t="shared" si="23"/>
        <v>0</v>
      </c>
    </row>
    <row r="64" spans="3:17" s="1" customFormat="1" ht="14.55" hidden="1" outlineLevel="1" x14ac:dyDescent="0.35">
      <c r="C64" s="1" t="s">
        <v>36</v>
      </c>
      <c r="G64" s="63">
        <f>IFERROR(VLOOKUP(C60,PsyMaptic,6,FALSE),0)</f>
        <v>0</v>
      </c>
      <c r="H64" s="63">
        <f t="shared" si="24"/>
        <v>0</v>
      </c>
      <c r="I64" s="21">
        <f t="shared" si="24"/>
        <v>0</v>
      </c>
      <c r="J64" s="21">
        <f t="shared" si="24"/>
        <v>0</v>
      </c>
      <c r="K64" s="21">
        <f t="shared" si="24"/>
        <v>0</v>
      </c>
      <c r="L64" s="21">
        <f t="shared" si="24"/>
        <v>0</v>
      </c>
      <c r="M64" s="21">
        <f t="shared" si="24"/>
        <v>0</v>
      </c>
      <c r="N64" s="21">
        <f t="shared" si="24"/>
        <v>0</v>
      </c>
      <c r="O64" s="21">
        <f t="shared" si="24"/>
        <v>0</v>
      </c>
      <c r="P64" s="21">
        <f t="shared" si="23"/>
        <v>0</v>
      </c>
      <c r="Q64" s="21">
        <f t="shared" si="23"/>
        <v>0</v>
      </c>
    </row>
    <row r="65" spans="3:17" s="1" customFormat="1" ht="14.55" collapsed="1" x14ac:dyDescent="0.35">
      <c r="G65" s="9"/>
      <c r="H65" s="9"/>
      <c r="I65" s="9"/>
      <c r="J65" s="9"/>
      <c r="K65" s="9"/>
      <c r="L65" s="9"/>
      <c r="M65" s="9"/>
      <c r="N65" s="9"/>
      <c r="O65" s="9"/>
      <c r="P65" s="9"/>
      <c r="Q65" s="9"/>
    </row>
    <row r="66" spans="3:17" ht="14.55" x14ac:dyDescent="0.35">
      <c r="C66" s="5" t="s">
        <v>266</v>
      </c>
      <c r="D66" s="5"/>
      <c r="E66" s="5" t="s">
        <v>23</v>
      </c>
      <c r="F66" s="5"/>
      <c r="G66" s="11">
        <f>G67+G72+G77+G82+G87</f>
        <v>65.792591394718755</v>
      </c>
      <c r="H66" s="11">
        <f t="shared" ref="H66:Q66" si="25">H67+H72+H77+H82+H87</f>
        <v>66.333979707756043</v>
      </c>
      <c r="I66" s="11">
        <f t="shared" si="25"/>
        <v>66.814410396008938</v>
      </c>
      <c r="J66" s="11">
        <f t="shared" si="25"/>
        <v>67.568899618096609</v>
      </c>
      <c r="K66" s="11">
        <f t="shared" si="25"/>
        <v>68.492250037319025</v>
      </c>
      <c r="L66" s="11">
        <f t="shared" si="25"/>
        <v>69.344950376436472</v>
      </c>
      <c r="M66" s="11">
        <f t="shared" si="25"/>
        <v>69.812155940843908</v>
      </c>
      <c r="N66" s="11">
        <f t="shared" si="25"/>
        <v>70.320577369642706</v>
      </c>
      <c r="O66" s="11">
        <f t="shared" si="25"/>
        <v>70.825486657625277</v>
      </c>
      <c r="P66" s="11">
        <f t="shared" si="25"/>
        <v>71.233954619319547</v>
      </c>
      <c r="Q66" s="11">
        <f t="shared" si="25"/>
        <v>71.668387876225793</v>
      </c>
    </row>
    <row r="67" spans="3:17" s="1" customFormat="1" ht="14.55" hidden="1" outlineLevel="1" x14ac:dyDescent="0.35">
      <c r="C67" s="15" t="str">
        <f>IF(C13="","",C13)</f>
        <v>Southwark</v>
      </c>
      <c r="D67" s="16"/>
      <c r="E67" s="16"/>
      <c r="F67" s="16"/>
      <c r="G67" s="17">
        <f>SUM(G68:G71)</f>
        <v>65.792591394718755</v>
      </c>
      <c r="H67" s="17">
        <f t="shared" ref="H67:Q67" si="26">SUM(H68:H71)</f>
        <v>66.333979707756043</v>
      </c>
      <c r="I67" s="17">
        <f t="shared" si="26"/>
        <v>66.814410396008938</v>
      </c>
      <c r="J67" s="17">
        <f t="shared" si="26"/>
        <v>67.568899618096609</v>
      </c>
      <c r="K67" s="17">
        <f t="shared" si="26"/>
        <v>68.492250037319025</v>
      </c>
      <c r="L67" s="17">
        <f t="shared" si="26"/>
        <v>69.344950376436472</v>
      </c>
      <c r="M67" s="17">
        <f t="shared" si="26"/>
        <v>69.812155940843908</v>
      </c>
      <c r="N67" s="17">
        <f t="shared" si="26"/>
        <v>70.320577369642706</v>
      </c>
      <c r="O67" s="17">
        <f t="shared" si="26"/>
        <v>70.825486657625277</v>
      </c>
      <c r="P67" s="17">
        <f t="shared" si="26"/>
        <v>71.233954619319547</v>
      </c>
      <c r="Q67" s="17">
        <f t="shared" si="26"/>
        <v>71.668387876225793</v>
      </c>
    </row>
    <row r="68" spans="3:17" s="1" customFormat="1" ht="14.55" hidden="1" outlineLevel="1" x14ac:dyDescent="0.35">
      <c r="C68" s="1" t="s">
        <v>6</v>
      </c>
      <c r="G68" s="9">
        <f>G14*G41/100000</f>
        <v>31.730614453222596</v>
      </c>
      <c r="H68" s="9">
        <f t="shared" ref="H68:Q68" si="27">H14*H41/100000</f>
        <v>31.922440378575565</v>
      </c>
      <c r="I68" s="9">
        <f t="shared" si="27"/>
        <v>32.06718405919019</v>
      </c>
      <c r="J68" s="9">
        <f t="shared" si="27"/>
        <v>32.386277520711133</v>
      </c>
      <c r="K68" s="9">
        <f t="shared" si="27"/>
        <v>32.786135632595112</v>
      </c>
      <c r="L68" s="9">
        <f t="shared" si="27"/>
        <v>33.147219309438384</v>
      </c>
      <c r="M68" s="9">
        <f t="shared" si="27"/>
        <v>33.285679038374795</v>
      </c>
      <c r="N68" s="9">
        <f t="shared" si="27"/>
        <v>33.46310089411265</v>
      </c>
      <c r="O68" s="9">
        <f t="shared" si="27"/>
        <v>33.683202197704887</v>
      </c>
      <c r="P68" s="9">
        <f t="shared" si="27"/>
        <v>33.801443654175664</v>
      </c>
      <c r="Q68" s="9">
        <f t="shared" si="27"/>
        <v>33.919858524103418</v>
      </c>
    </row>
    <row r="69" spans="3:17" s="1" customFormat="1" ht="14.55" hidden="1" outlineLevel="1" x14ac:dyDescent="0.35">
      <c r="C69" s="1" t="s">
        <v>5</v>
      </c>
      <c r="G69" s="9">
        <f t="shared" ref="G69:Q71" si="28">G15*G42/100000</f>
        <v>18.337527733201341</v>
      </c>
      <c r="H69" s="9">
        <f t="shared" si="28"/>
        <v>18.338829405114112</v>
      </c>
      <c r="I69" s="9">
        <f t="shared" si="28"/>
        <v>18.327603788738006</v>
      </c>
      <c r="J69" s="9">
        <f t="shared" si="28"/>
        <v>18.402078550984182</v>
      </c>
      <c r="K69" s="9">
        <f t="shared" si="28"/>
        <v>18.53489433868268</v>
      </c>
      <c r="L69" s="9">
        <f t="shared" si="28"/>
        <v>18.64959671173661</v>
      </c>
      <c r="M69" s="9">
        <f t="shared" si="28"/>
        <v>18.656602708211839</v>
      </c>
      <c r="N69" s="9">
        <f t="shared" si="28"/>
        <v>18.684230852713892</v>
      </c>
      <c r="O69" s="9">
        <f t="shared" si="28"/>
        <v>18.696210915792168</v>
      </c>
      <c r="P69" s="9">
        <f t="shared" si="28"/>
        <v>18.704006580740746</v>
      </c>
      <c r="Q69" s="9">
        <f t="shared" si="28"/>
        <v>18.741001650149702</v>
      </c>
    </row>
    <row r="70" spans="3:17" s="1" customFormat="1" ht="14.55" hidden="1" outlineLevel="1" x14ac:dyDescent="0.35">
      <c r="C70" s="1" t="s">
        <v>35</v>
      </c>
      <c r="G70" s="9">
        <f t="shared" si="28"/>
        <v>15.724449208294821</v>
      </c>
      <c r="H70" s="9">
        <f t="shared" si="28"/>
        <v>16.07270992406637</v>
      </c>
      <c r="I70" s="9">
        <f t="shared" si="28"/>
        <v>16.419622548080742</v>
      </c>
      <c r="J70" s="9">
        <f t="shared" si="28"/>
        <v>16.780543546401287</v>
      </c>
      <c r="K70" s="9">
        <f t="shared" si="28"/>
        <v>17.171220066041222</v>
      </c>
      <c r="L70" s="9">
        <f t="shared" si="28"/>
        <v>17.548134355261485</v>
      </c>
      <c r="M70" s="9">
        <f t="shared" si="28"/>
        <v>17.869874194257275</v>
      </c>
      <c r="N70" s="9">
        <f t="shared" si="28"/>
        <v>18.173245622816168</v>
      </c>
      <c r="O70" s="9">
        <f t="shared" si="28"/>
        <v>18.446073544128222</v>
      </c>
      <c r="P70" s="9">
        <f t="shared" si="28"/>
        <v>18.728504384403131</v>
      </c>
      <c r="Q70" s="9">
        <f t="shared" si="28"/>
        <v>19.00752770197268</v>
      </c>
    </row>
    <row r="71" spans="3:17" s="1" customFormat="1" ht="14.55" hidden="1" outlineLevel="1" x14ac:dyDescent="0.35">
      <c r="C71" s="1" t="s">
        <v>36</v>
      </c>
      <c r="G71" s="9">
        <f t="shared" si="28"/>
        <v>0</v>
      </c>
      <c r="H71" s="9">
        <f t="shared" si="28"/>
        <v>0</v>
      </c>
      <c r="I71" s="9">
        <f t="shared" si="28"/>
        <v>0</v>
      </c>
      <c r="J71" s="9">
        <f t="shared" si="28"/>
        <v>0</v>
      </c>
      <c r="K71" s="9">
        <f t="shared" si="28"/>
        <v>0</v>
      </c>
      <c r="L71" s="9">
        <f t="shared" si="28"/>
        <v>0</v>
      </c>
      <c r="M71" s="9">
        <f t="shared" si="28"/>
        <v>0</v>
      </c>
      <c r="N71" s="9">
        <f t="shared" si="28"/>
        <v>0</v>
      </c>
      <c r="O71" s="9">
        <f t="shared" si="28"/>
        <v>0</v>
      </c>
      <c r="P71" s="9">
        <f t="shared" si="28"/>
        <v>0</v>
      </c>
      <c r="Q71" s="9">
        <f t="shared" si="28"/>
        <v>0</v>
      </c>
    </row>
    <row r="72" spans="3:17" s="1" customFormat="1" ht="14.55" hidden="1" outlineLevel="1" x14ac:dyDescent="0.35">
      <c r="C72" s="15" t="str">
        <f>IF(C18="","",C18)</f>
        <v/>
      </c>
      <c r="D72" s="16"/>
      <c r="E72" s="16"/>
      <c r="F72" s="16"/>
      <c r="G72" s="17">
        <f>SUM(G73:G76)</f>
        <v>0</v>
      </c>
      <c r="H72" s="17">
        <f t="shared" ref="H72:Q72" si="29">SUM(H73:H76)</f>
        <v>0</v>
      </c>
      <c r="I72" s="17">
        <f t="shared" si="29"/>
        <v>0</v>
      </c>
      <c r="J72" s="17">
        <f t="shared" si="29"/>
        <v>0</v>
      </c>
      <c r="K72" s="17">
        <f t="shared" si="29"/>
        <v>0</v>
      </c>
      <c r="L72" s="17">
        <f t="shared" si="29"/>
        <v>0</v>
      </c>
      <c r="M72" s="17">
        <f t="shared" si="29"/>
        <v>0</v>
      </c>
      <c r="N72" s="17">
        <f t="shared" si="29"/>
        <v>0</v>
      </c>
      <c r="O72" s="17">
        <f t="shared" si="29"/>
        <v>0</v>
      </c>
      <c r="P72" s="17">
        <f t="shared" si="29"/>
        <v>0</v>
      </c>
      <c r="Q72" s="17">
        <f t="shared" si="29"/>
        <v>0</v>
      </c>
    </row>
    <row r="73" spans="3:17" s="1" customFormat="1" ht="14.55" hidden="1" outlineLevel="1" x14ac:dyDescent="0.35">
      <c r="C73" s="1" t="s">
        <v>6</v>
      </c>
      <c r="G73" s="9">
        <f>G19*G46/100000</f>
        <v>0</v>
      </c>
      <c r="H73" s="9">
        <f t="shared" ref="H73:Q73" si="30">H19*H46/100000</f>
        <v>0</v>
      </c>
      <c r="I73" s="9">
        <f t="shared" si="30"/>
        <v>0</v>
      </c>
      <c r="J73" s="9">
        <f t="shared" si="30"/>
        <v>0</v>
      </c>
      <c r="K73" s="9">
        <f t="shared" si="30"/>
        <v>0</v>
      </c>
      <c r="L73" s="9">
        <f t="shared" si="30"/>
        <v>0</v>
      </c>
      <c r="M73" s="9">
        <f t="shared" si="30"/>
        <v>0</v>
      </c>
      <c r="N73" s="9">
        <f t="shared" si="30"/>
        <v>0</v>
      </c>
      <c r="O73" s="9">
        <f t="shared" si="30"/>
        <v>0</v>
      </c>
      <c r="P73" s="9">
        <f t="shared" si="30"/>
        <v>0</v>
      </c>
      <c r="Q73" s="9">
        <f t="shared" si="30"/>
        <v>0</v>
      </c>
    </row>
    <row r="74" spans="3:17" s="1" customFormat="1" ht="14.55" hidden="1" outlineLevel="1" x14ac:dyDescent="0.35">
      <c r="C74" s="1" t="s">
        <v>5</v>
      </c>
      <c r="G74" s="9">
        <f t="shared" ref="G74:Q76" si="31">G20*G47/100000</f>
        <v>0</v>
      </c>
      <c r="H74" s="9">
        <f t="shared" si="31"/>
        <v>0</v>
      </c>
      <c r="I74" s="9">
        <f t="shared" si="31"/>
        <v>0</v>
      </c>
      <c r="J74" s="9">
        <f t="shared" si="31"/>
        <v>0</v>
      </c>
      <c r="K74" s="9">
        <f t="shared" si="31"/>
        <v>0</v>
      </c>
      <c r="L74" s="9">
        <f t="shared" si="31"/>
        <v>0</v>
      </c>
      <c r="M74" s="9">
        <f t="shared" si="31"/>
        <v>0</v>
      </c>
      <c r="N74" s="9">
        <f t="shared" si="31"/>
        <v>0</v>
      </c>
      <c r="O74" s="9">
        <f t="shared" si="31"/>
        <v>0</v>
      </c>
      <c r="P74" s="9">
        <f t="shared" si="31"/>
        <v>0</v>
      </c>
      <c r="Q74" s="9">
        <f t="shared" si="31"/>
        <v>0</v>
      </c>
    </row>
    <row r="75" spans="3:17" s="1" customFormat="1" ht="14.55" hidden="1" outlineLevel="1" x14ac:dyDescent="0.35">
      <c r="C75" s="1" t="s">
        <v>35</v>
      </c>
      <c r="G75" s="9">
        <f t="shared" si="31"/>
        <v>0</v>
      </c>
      <c r="H75" s="9">
        <f t="shared" si="31"/>
        <v>0</v>
      </c>
      <c r="I75" s="9">
        <f t="shared" si="31"/>
        <v>0</v>
      </c>
      <c r="J75" s="9">
        <f t="shared" si="31"/>
        <v>0</v>
      </c>
      <c r="K75" s="9">
        <f t="shared" si="31"/>
        <v>0</v>
      </c>
      <c r="L75" s="9">
        <f t="shared" si="31"/>
        <v>0</v>
      </c>
      <c r="M75" s="9">
        <f t="shared" si="31"/>
        <v>0</v>
      </c>
      <c r="N75" s="9">
        <f t="shared" si="31"/>
        <v>0</v>
      </c>
      <c r="O75" s="9">
        <f t="shared" si="31"/>
        <v>0</v>
      </c>
      <c r="P75" s="9">
        <f t="shared" si="31"/>
        <v>0</v>
      </c>
      <c r="Q75" s="9">
        <f t="shared" si="31"/>
        <v>0</v>
      </c>
    </row>
    <row r="76" spans="3:17" s="1" customFormat="1" ht="14.55" hidden="1" outlineLevel="1" x14ac:dyDescent="0.35">
      <c r="C76" s="1" t="s">
        <v>36</v>
      </c>
      <c r="G76" s="9">
        <f t="shared" si="31"/>
        <v>0</v>
      </c>
      <c r="H76" s="9">
        <f t="shared" si="31"/>
        <v>0</v>
      </c>
      <c r="I76" s="9">
        <f t="shared" si="31"/>
        <v>0</v>
      </c>
      <c r="J76" s="9">
        <f t="shared" si="31"/>
        <v>0</v>
      </c>
      <c r="K76" s="9">
        <f t="shared" si="31"/>
        <v>0</v>
      </c>
      <c r="L76" s="9">
        <f t="shared" si="31"/>
        <v>0</v>
      </c>
      <c r="M76" s="9">
        <f t="shared" si="31"/>
        <v>0</v>
      </c>
      <c r="N76" s="9">
        <f t="shared" si="31"/>
        <v>0</v>
      </c>
      <c r="O76" s="9">
        <f t="shared" si="31"/>
        <v>0</v>
      </c>
      <c r="P76" s="9">
        <f t="shared" si="31"/>
        <v>0</v>
      </c>
      <c r="Q76" s="9">
        <f t="shared" si="31"/>
        <v>0</v>
      </c>
    </row>
    <row r="77" spans="3:17" s="1" customFormat="1" ht="14.55" hidden="1" outlineLevel="1" x14ac:dyDescent="0.35">
      <c r="C77" s="15" t="str">
        <f>IF(C23="","",C23)</f>
        <v/>
      </c>
      <c r="D77" s="16"/>
      <c r="E77" s="16"/>
      <c r="F77" s="16"/>
      <c r="G77" s="17">
        <f>SUM(G78:G81)</f>
        <v>0</v>
      </c>
      <c r="H77" s="17">
        <f t="shared" ref="H77:Q77" si="32">SUM(H78:H81)</f>
        <v>0</v>
      </c>
      <c r="I77" s="17">
        <f t="shared" si="32"/>
        <v>0</v>
      </c>
      <c r="J77" s="17">
        <f t="shared" si="32"/>
        <v>0</v>
      </c>
      <c r="K77" s="17">
        <f t="shared" si="32"/>
        <v>0</v>
      </c>
      <c r="L77" s="17">
        <f t="shared" si="32"/>
        <v>0</v>
      </c>
      <c r="M77" s="17">
        <f t="shared" si="32"/>
        <v>0</v>
      </c>
      <c r="N77" s="17">
        <f t="shared" si="32"/>
        <v>0</v>
      </c>
      <c r="O77" s="17">
        <f t="shared" si="32"/>
        <v>0</v>
      </c>
      <c r="P77" s="17">
        <f t="shared" si="32"/>
        <v>0</v>
      </c>
      <c r="Q77" s="17">
        <f t="shared" si="32"/>
        <v>0</v>
      </c>
    </row>
    <row r="78" spans="3:17" s="1" customFormat="1" ht="14.55" hidden="1" outlineLevel="1" x14ac:dyDescent="0.35">
      <c r="C78" s="1" t="s">
        <v>6</v>
      </c>
      <c r="G78" s="9">
        <f>G24*G51/100000</f>
        <v>0</v>
      </c>
      <c r="H78" s="9">
        <f t="shared" ref="H78:Q78" si="33">H24*H51/100000</f>
        <v>0</v>
      </c>
      <c r="I78" s="9">
        <f t="shared" si="33"/>
        <v>0</v>
      </c>
      <c r="J78" s="9">
        <f t="shared" si="33"/>
        <v>0</v>
      </c>
      <c r="K78" s="9">
        <f t="shared" si="33"/>
        <v>0</v>
      </c>
      <c r="L78" s="9">
        <f t="shared" si="33"/>
        <v>0</v>
      </c>
      <c r="M78" s="9">
        <f t="shared" si="33"/>
        <v>0</v>
      </c>
      <c r="N78" s="9">
        <f t="shared" si="33"/>
        <v>0</v>
      </c>
      <c r="O78" s="9">
        <f t="shared" si="33"/>
        <v>0</v>
      </c>
      <c r="P78" s="9">
        <f t="shared" si="33"/>
        <v>0</v>
      </c>
      <c r="Q78" s="9">
        <f t="shared" si="33"/>
        <v>0</v>
      </c>
    </row>
    <row r="79" spans="3:17" s="1" customFormat="1" ht="14.55" hidden="1" outlineLevel="1" x14ac:dyDescent="0.35">
      <c r="C79" s="1" t="s">
        <v>5</v>
      </c>
      <c r="G79" s="9">
        <f t="shared" ref="G79:Q81" si="34">G25*G52/100000</f>
        <v>0</v>
      </c>
      <c r="H79" s="9">
        <f t="shared" si="34"/>
        <v>0</v>
      </c>
      <c r="I79" s="9">
        <f t="shared" si="34"/>
        <v>0</v>
      </c>
      <c r="J79" s="9">
        <f t="shared" si="34"/>
        <v>0</v>
      </c>
      <c r="K79" s="9">
        <f t="shared" si="34"/>
        <v>0</v>
      </c>
      <c r="L79" s="9">
        <f t="shared" si="34"/>
        <v>0</v>
      </c>
      <c r="M79" s="9">
        <f t="shared" si="34"/>
        <v>0</v>
      </c>
      <c r="N79" s="9">
        <f t="shared" si="34"/>
        <v>0</v>
      </c>
      <c r="O79" s="9">
        <f t="shared" si="34"/>
        <v>0</v>
      </c>
      <c r="P79" s="9">
        <f t="shared" si="34"/>
        <v>0</v>
      </c>
      <c r="Q79" s="9">
        <f t="shared" si="34"/>
        <v>0</v>
      </c>
    </row>
    <row r="80" spans="3:17" s="1" customFormat="1" ht="14.55" hidden="1" outlineLevel="1" x14ac:dyDescent="0.35">
      <c r="C80" s="1" t="s">
        <v>35</v>
      </c>
      <c r="G80" s="9">
        <f t="shared" si="34"/>
        <v>0</v>
      </c>
      <c r="H80" s="9">
        <f t="shared" si="34"/>
        <v>0</v>
      </c>
      <c r="I80" s="9">
        <f t="shared" si="34"/>
        <v>0</v>
      </c>
      <c r="J80" s="9">
        <f t="shared" si="34"/>
        <v>0</v>
      </c>
      <c r="K80" s="9">
        <f t="shared" si="34"/>
        <v>0</v>
      </c>
      <c r="L80" s="9">
        <f t="shared" si="34"/>
        <v>0</v>
      </c>
      <c r="M80" s="9">
        <f t="shared" si="34"/>
        <v>0</v>
      </c>
      <c r="N80" s="9">
        <f t="shared" si="34"/>
        <v>0</v>
      </c>
      <c r="O80" s="9">
        <f t="shared" si="34"/>
        <v>0</v>
      </c>
      <c r="P80" s="9">
        <f t="shared" si="34"/>
        <v>0</v>
      </c>
      <c r="Q80" s="9">
        <f t="shared" si="34"/>
        <v>0</v>
      </c>
    </row>
    <row r="81" spans="3:17" s="1" customFormat="1" ht="14.55" hidden="1" outlineLevel="1" x14ac:dyDescent="0.35">
      <c r="C81" s="1" t="s">
        <v>36</v>
      </c>
      <c r="G81" s="9">
        <f t="shared" si="34"/>
        <v>0</v>
      </c>
      <c r="H81" s="9">
        <f t="shared" si="34"/>
        <v>0</v>
      </c>
      <c r="I81" s="9">
        <f t="shared" si="34"/>
        <v>0</v>
      </c>
      <c r="J81" s="9">
        <f t="shared" si="34"/>
        <v>0</v>
      </c>
      <c r="K81" s="9">
        <f t="shared" si="34"/>
        <v>0</v>
      </c>
      <c r="L81" s="9">
        <f t="shared" si="34"/>
        <v>0</v>
      </c>
      <c r="M81" s="9">
        <f t="shared" si="34"/>
        <v>0</v>
      </c>
      <c r="N81" s="9">
        <f t="shared" si="34"/>
        <v>0</v>
      </c>
      <c r="O81" s="9">
        <f t="shared" si="34"/>
        <v>0</v>
      </c>
      <c r="P81" s="9">
        <f t="shared" si="34"/>
        <v>0</v>
      </c>
      <c r="Q81" s="9">
        <f t="shared" si="34"/>
        <v>0</v>
      </c>
    </row>
    <row r="82" spans="3:17" s="1" customFormat="1" ht="14.55" hidden="1" outlineLevel="1" x14ac:dyDescent="0.35">
      <c r="C82" s="15" t="str">
        <f>IF(C28="","",C28)</f>
        <v/>
      </c>
      <c r="D82" s="16"/>
      <c r="E82" s="16"/>
      <c r="F82" s="16"/>
      <c r="G82" s="17">
        <f>SUM(G83:G86)</f>
        <v>0</v>
      </c>
      <c r="H82" s="17">
        <f t="shared" ref="H82:Q82" si="35">SUM(H83:H86)</f>
        <v>0</v>
      </c>
      <c r="I82" s="17">
        <f t="shared" si="35"/>
        <v>0</v>
      </c>
      <c r="J82" s="17">
        <f t="shared" si="35"/>
        <v>0</v>
      </c>
      <c r="K82" s="17">
        <f t="shared" si="35"/>
        <v>0</v>
      </c>
      <c r="L82" s="17">
        <f t="shared" si="35"/>
        <v>0</v>
      </c>
      <c r="M82" s="17">
        <f t="shared" si="35"/>
        <v>0</v>
      </c>
      <c r="N82" s="17">
        <f t="shared" si="35"/>
        <v>0</v>
      </c>
      <c r="O82" s="17">
        <f t="shared" si="35"/>
        <v>0</v>
      </c>
      <c r="P82" s="17">
        <f t="shared" si="35"/>
        <v>0</v>
      </c>
      <c r="Q82" s="17">
        <f t="shared" si="35"/>
        <v>0</v>
      </c>
    </row>
    <row r="83" spans="3:17" s="1" customFormat="1" ht="14.55" hidden="1" outlineLevel="1" x14ac:dyDescent="0.35">
      <c r="C83" s="1" t="s">
        <v>6</v>
      </c>
      <c r="G83" s="9">
        <f>G29*G56/100000</f>
        <v>0</v>
      </c>
      <c r="H83" s="9">
        <f t="shared" ref="H83:Q83" si="36">H29*H56/100000</f>
        <v>0</v>
      </c>
      <c r="I83" s="9">
        <f t="shared" si="36"/>
        <v>0</v>
      </c>
      <c r="J83" s="9">
        <f t="shared" si="36"/>
        <v>0</v>
      </c>
      <c r="K83" s="9">
        <f t="shared" si="36"/>
        <v>0</v>
      </c>
      <c r="L83" s="9">
        <f t="shared" si="36"/>
        <v>0</v>
      </c>
      <c r="M83" s="9">
        <f t="shared" si="36"/>
        <v>0</v>
      </c>
      <c r="N83" s="9">
        <f t="shared" si="36"/>
        <v>0</v>
      </c>
      <c r="O83" s="9">
        <f t="shared" si="36"/>
        <v>0</v>
      </c>
      <c r="P83" s="9">
        <f t="shared" si="36"/>
        <v>0</v>
      </c>
      <c r="Q83" s="9">
        <f t="shared" si="36"/>
        <v>0</v>
      </c>
    </row>
    <row r="84" spans="3:17" s="1" customFormat="1" ht="14.55" hidden="1" outlineLevel="1" x14ac:dyDescent="0.35">
      <c r="C84" s="1" t="s">
        <v>5</v>
      </c>
      <c r="G84" s="9">
        <f t="shared" ref="G84:Q86" si="37">G30*G57/100000</f>
        <v>0</v>
      </c>
      <c r="H84" s="9">
        <f t="shared" si="37"/>
        <v>0</v>
      </c>
      <c r="I84" s="9">
        <f t="shared" si="37"/>
        <v>0</v>
      </c>
      <c r="J84" s="9">
        <f t="shared" si="37"/>
        <v>0</v>
      </c>
      <c r="K84" s="9">
        <f t="shared" si="37"/>
        <v>0</v>
      </c>
      <c r="L84" s="9">
        <f t="shared" si="37"/>
        <v>0</v>
      </c>
      <c r="M84" s="9">
        <f t="shared" si="37"/>
        <v>0</v>
      </c>
      <c r="N84" s="9">
        <f t="shared" si="37"/>
        <v>0</v>
      </c>
      <c r="O84" s="9">
        <f t="shared" si="37"/>
        <v>0</v>
      </c>
      <c r="P84" s="9">
        <f t="shared" si="37"/>
        <v>0</v>
      </c>
      <c r="Q84" s="9">
        <f t="shared" si="37"/>
        <v>0</v>
      </c>
    </row>
    <row r="85" spans="3:17" s="1" customFormat="1" ht="14.55" hidden="1" outlineLevel="1" x14ac:dyDescent="0.35">
      <c r="C85" s="1" t="s">
        <v>35</v>
      </c>
      <c r="G85" s="9">
        <f t="shared" si="37"/>
        <v>0</v>
      </c>
      <c r="H85" s="9">
        <f t="shared" si="37"/>
        <v>0</v>
      </c>
      <c r="I85" s="9">
        <f t="shared" si="37"/>
        <v>0</v>
      </c>
      <c r="J85" s="9">
        <f t="shared" si="37"/>
        <v>0</v>
      </c>
      <c r="K85" s="9">
        <f t="shared" si="37"/>
        <v>0</v>
      </c>
      <c r="L85" s="9">
        <f t="shared" si="37"/>
        <v>0</v>
      </c>
      <c r="M85" s="9">
        <f t="shared" si="37"/>
        <v>0</v>
      </c>
      <c r="N85" s="9">
        <f t="shared" si="37"/>
        <v>0</v>
      </c>
      <c r="O85" s="9">
        <f t="shared" si="37"/>
        <v>0</v>
      </c>
      <c r="P85" s="9">
        <f t="shared" si="37"/>
        <v>0</v>
      </c>
      <c r="Q85" s="9">
        <f t="shared" si="37"/>
        <v>0</v>
      </c>
    </row>
    <row r="86" spans="3:17" s="1" customFormat="1" ht="14.55" hidden="1" outlineLevel="1" x14ac:dyDescent="0.35">
      <c r="C86" s="1" t="s">
        <v>36</v>
      </c>
      <c r="G86" s="9">
        <f t="shared" si="37"/>
        <v>0</v>
      </c>
      <c r="H86" s="9">
        <f t="shared" si="37"/>
        <v>0</v>
      </c>
      <c r="I86" s="9">
        <f t="shared" si="37"/>
        <v>0</v>
      </c>
      <c r="J86" s="9">
        <f t="shared" si="37"/>
        <v>0</v>
      </c>
      <c r="K86" s="9">
        <f t="shared" si="37"/>
        <v>0</v>
      </c>
      <c r="L86" s="9">
        <f t="shared" si="37"/>
        <v>0</v>
      </c>
      <c r="M86" s="9">
        <f t="shared" si="37"/>
        <v>0</v>
      </c>
      <c r="N86" s="9">
        <f t="shared" si="37"/>
        <v>0</v>
      </c>
      <c r="O86" s="9">
        <f t="shared" si="37"/>
        <v>0</v>
      </c>
      <c r="P86" s="9">
        <f t="shared" si="37"/>
        <v>0</v>
      </c>
      <c r="Q86" s="9">
        <f t="shared" si="37"/>
        <v>0</v>
      </c>
    </row>
    <row r="87" spans="3:17" s="1" customFormat="1" ht="14.55" hidden="1" outlineLevel="1" x14ac:dyDescent="0.35">
      <c r="C87" s="15" t="str">
        <f>IF(C33="","",C33)</f>
        <v/>
      </c>
      <c r="D87" s="16"/>
      <c r="E87" s="16"/>
      <c r="F87" s="16"/>
      <c r="G87" s="17">
        <f>SUM(G88:G91)</f>
        <v>0</v>
      </c>
      <c r="H87" s="17">
        <f t="shared" ref="H87:Q87" si="38">SUM(H88:H91)</f>
        <v>0</v>
      </c>
      <c r="I87" s="17">
        <f t="shared" si="38"/>
        <v>0</v>
      </c>
      <c r="J87" s="17">
        <f t="shared" si="38"/>
        <v>0</v>
      </c>
      <c r="K87" s="17">
        <f t="shared" si="38"/>
        <v>0</v>
      </c>
      <c r="L87" s="17">
        <f t="shared" si="38"/>
        <v>0</v>
      </c>
      <c r="M87" s="17">
        <f t="shared" si="38"/>
        <v>0</v>
      </c>
      <c r="N87" s="17">
        <f t="shared" si="38"/>
        <v>0</v>
      </c>
      <c r="O87" s="17">
        <f t="shared" si="38"/>
        <v>0</v>
      </c>
      <c r="P87" s="17">
        <f t="shared" si="38"/>
        <v>0</v>
      </c>
      <c r="Q87" s="17">
        <f t="shared" si="38"/>
        <v>0</v>
      </c>
    </row>
    <row r="88" spans="3:17" s="1" customFormat="1" ht="14.55" hidden="1" outlineLevel="1" x14ac:dyDescent="0.35">
      <c r="C88" s="1" t="s">
        <v>6</v>
      </c>
      <c r="G88" s="9">
        <f>G34*G61/100000</f>
        <v>0</v>
      </c>
      <c r="H88" s="9">
        <f t="shared" ref="H88:Q88" si="39">H34*H61/100000</f>
        <v>0</v>
      </c>
      <c r="I88" s="9">
        <f t="shared" si="39"/>
        <v>0</v>
      </c>
      <c r="J88" s="9">
        <f t="shared" si="39"/>
        <v>0</v>
      </c>
      <c r="K88" s="9">
        <f t="shared" si="39"/>
        <v>0</v>
      </c>
      <c r="L88" s="9">
        <f t="shared" si="39"/>
        <v>0</v>
      </c>
      <c r="M88" s="9">
        <f t="shared" si="39"/>
        <v>0</v>
      </c>
      <c r="N88" s="9">
        <f t="shared" si="39"/>
        <v>0</v>
      </c>
      <c r="O88" s="9">
        <f t="shared" si="39"/>
        <v>0</v>
      </c>
      <c r="P88" s="9">
        <f t="shared" si="39"/>
        <v>0</v>
      </c>
      <c r="Q88" s="9">
        <f t="shared" si="39"/>
        <v>0</v>
      </c>
    </row>
    <row r="89" spans="3:17" s="1" customFormat="1" ht="14.55" hidden="1" outlineLevel="1" x14ac:dyDescent="0.35">
      <c r="C89" s="1" t="s">
        <v>5</v>
      </c>
      <c r="G89" s="9">
        <f t="shared" ref="G89:Q91" si="40">G35*G62/100000</f>
        <v>0</v>
      </c>
      <c r="H89" s="9">
        <f t="shared" si="40"/>
        <v>0</v>
      </c>
      <c r="I89" s="9">
        <f t="shared" si="40"/>
        <v>0</v>
      </c>
      <c r="J89" s="9">
        <f t="shared" si="40"/>
        <v>0</v>
      </c>
      <c r="K89" s="9">
        <f t="shared" si="40"/>
        <v>0</v>
      </c>
      <c r="L89" s="9">
        <f t="shared" si="40"/>
        <v>0</v>
      </c>
      <c r="M89" s="9">
        <f t="shared" si="40"/>
        <v>0</v>
      </c>
      <c r="N89" s="9">
        <f t="shared" si="40"/>
        <v>0</v>
      </c>
      <c r="O89" s="9">
        <f t="shared" si="40"/>
        <v>0</v>
      </c>
      <c r="P89" s="9">
        <f t="shared" si="40"/>
        <v>0</v>
      </c>
      <c r="Q89" s="9">
        <f t="shared" si="40"/>
        <v>0</v>
      </c>
    </row>
    <row r="90" spans="3:17" s="1" customFormat="1" ht="14.55" hidden="1" outlineLevel="1" x14ac:dyDescent="0.35">
      <c r="C90" s="1" t="s">
        <v>35</v>
      </c>
      <c r="G90" s="9">
        <f t="shared" si="40"/>
        <v>0</v>
      </c>
      <c r="H90" s="9">
        <f t="shared" si="40"/>
        <v>0</v>
      </c>
      <c r="I90" s="9">
        <f t="shared" si="40"/>
        <v>0</v>
      </c>
      <c r="J90" s="9">
        <f t="shared" si="40"/>
        <v>0</v>
      </c>
      <c r="K90" s="9">
        <f t="shared" si="40"/>
        <v>0</v>
      </c>
      <c r="L90" s="9">
        <f t="shared" si="40"/>
        <v>0</v>
      </c>
      <c r="M90" s="9">
        <f t="shared" si="40"/>
        <v>0</v>
      </c>
      <c r="N90" s="9">
        <f t="shared" si="40"/>
        <v>0</v>
      </c>
      <c r="O90" s="9">
        <f t="shared" si="40"/>
        <v>0</v>
      </c>
      <c r="P90" s="9">
        <f t="shared" si="40"/>
        <v>0</v>
      </c>
      <c r="Q90" s="9">
        <f t="shared" si="40"/>
        <v>0</v>
      </c>
    </row>
    <row r="91" spans="3:17" s="1" customFormat="1" ht="14.55" hidden="1" outlineLevel="1" x14ac:dyDescent="0.35">
      <c r="C91" s="1" t="s">
        <v>36</v>
      </c>
      <c r="G91" s="9">
        <f t="shared" si="40"/>
        <v>0</v>
      </c>
      <c r="H91" s="9">
        <f t="shared" si="40"/>
        <v>0</v>
      </c>
      <c r="I91" s="9">
        <f t="shared" si="40"/>
        <v>0</v>
      </c>
      <c r="J91" s="9">
        <f t="shared" si="40"/>
        <v>0</v>
      </c>
      <c r="K91" s="9">
        <f t="shared" si="40"/>
        <v>0</v>
      </c>
      <c r="L91" s="9">
        <f t="shared" si="40"/>
        <v>0</v>
      </c>
      <c r="M91" s="9">
        <f t="shared" si="40"/>
        <v>0</v>
      </c>
      <c r="N91" s="9">
        <f t="shared" si="40"/>
        <v>0</v>
      </c>
      <c r="O91" s="9">
        <f t="shared" si="40"/>
        <v>0</v>
      </c>
      <c r="P91" s="9">
        <f t="shared" si="40"/>
        <v>0</v>
      </c>
      <c r="Q91" s="9">
        <f t="shared" si="40"/>
        <v>0</v>
      </c>
    </row>
    <row r="92" spans="3:17" s="1" customFormat="1" ht="14.55" collapsed="1" x14ac:dyDescent="0.35">
      <c r="G92" s="9"/>
      <c r="H92" s="9"/>
      <c r="I92" s="9"/>
      <c r="J92" s="9"/>
      <c r="K92" s="9"/>
      <c r="L92" s="9"/>
      <c r="M92" s="9"/>
      <c r="N92" s="9"/>
      <c r="O92" s="9"/>
      <c r="P92" s="9"/>
      <c r="Q92" s="9"/>
    </row>
    <row r="93" spans="3:17" s="1" customFormat="1" ht="14.55" x14ac:dyDescent="0.35">
      <c r="C93" s="5" t="s">
        <v>267</v>
      </c>
      <c r="D93" s="5"/>
      <c r="E93" s="5"/>
      <c r="F93" s="5"/>
      <c r="G93" s="11"/>
      <c r="H93" s="11"/>
      <c r="I93" s="11"/>
      <c r="J93" s="11"/>
      <c r="K93" s="11"/>
      <c r="L93" s="11"/>
      <c r="M93" s="11"/>
      <c r="N93" s="11"/>
      <c r="O93" s="11"/>
      <c r="P93" s="11"/>
      <c r="Q93" s="11"/>
    </row>
    <row r="94" spans="3:17" s="1" customFormat="1" ht="14.55" x14ac:dyDescent="0.35">
      <c r="C94" s="3" t="s">
        <v>268</v>
      </c>
      <c r="G94" s="9"/>
      <c r="H94" s="9"/>
      <c r="I94" s="9"/>
      <c r="J94" s="9"/>
      <c r="K94" s="9"/>
      <c r="L94" s="9"/>
      <c r="M94" s="9"/>
      <c r="N94" s="9"/>
      <c r="O94" s="9"/>
      <c r="P94" s="9"/>
      <c r="Q94" s="9"/>
    </row>
    <row r="95" spans="3:17" s="1" customFormat="1" ht="14.55" x14ac:dyDescent="0.35">
      <c r="C95" s="1" t="s">
        <v>269</v>
      </c>
      <c r="G95" s="53">
        <v>0</v>
      </c>
      <c r="H95" s="53">
        <f>G95</f>
        <v>0</v>
      </c>
      <c r="I95" s="53">
        <v>1.05</v>
      </c>
      <c r="J95" s="53">
        <f t="shared" ref="J95:Q96" si="41">I95</f>
        <v>1.05</v>
      </c>
      <c r="K95" s="53">
        <f t="shared" si="41"/>
        <v>1.05</v>
      </c>
      <c r="L95" s="53">
        <f t="shared" si="41"/>
        <v>1.05</v>
      </c>
      <c r="M95" s="53">
        <f t="shared" si="41"/>
        <v>1.05</v>
      </c>
      <c r="N95" s="53">
        <f t="shared" si="41"/>
        <v>1.05</v>
      </c>
      <c r="O95" s="53">
        <f t="shared" si="41"/>
        <v>1.05</v>
      </c>
      <c r="P95" s="53">
        <f t="shared" si="41"/>
        <v>1.05</v>
      </c>
      <c r="Q95" s="53">
        <f t="shared" si="41"/>
        <v>1.05</v>
      </c>
    </row>
    <row r="96" spans="3:17" s="1" customFormat="1" ht="14.55" x14ac:dyDescent="0.35">
      <c r="C96" s="1" t="s">
        <v>270</v>
      </c>
      <c r="G96" s="53">
        <v>0</v>
      </c>
      <c r="H96" s="53">
        <f>G96</f>
        <v>0</v>
      </c>
      <c r="I96" s="53">
        <v>0</v>
      </c>
      <c r="J96" s="53">
        <f t="shared" si="41"/>
        <v>0</v>
      </c>
      <c r="K96" s="53">
        <f t="shared" si="41"/>
        <v>0</v>
      </c>
      <c r="L96" s="53">
        <f t="shared" si="41"/>
        <v>0</v>
      </c>
      <c r="M96" s="53">
        <f t="shared" si="41"/>
        <v>0</v>
      </c>
      <c r="N96" s="53">
        <f t="shared" si="41"/>
        <v>0</v>
      </c>
      <c r="O96" s="53">
        <f t="shared" si="41"/>
        <v>0</v>
      </c>
      <c r="P96" s="53">
        <f t="shared" si="41"/>
        <v>0</v>
      </c>
      <c r="Q96" s="53">
        <f t="shared" si="41"/>
        <v>0</v>
      </c>
    </row>
    <row r="97" spans="3:17" s="47" customFormat="1" ht="14.55" x14ac:dyDescent="0.35">
      <c r="C97" s="39" t="s">
        <v>275</v>
      </c>
      <c r="G97" s="54">
        <f t="shared" ref="G97:Q97" si="42">G66*G95</f>
        <v>0</v>
      </c>
      <c r="H97" s="54">
        <f t="shared" si="42"/>
        <v>0</v>
      </c>
      <c r="I97" s="54">
        <f t="shared" si="42"/>
        <v>70.155130915809394</v>
      </c>
      <c r="J97" s="54">
        <f t="shared" si="42"/>
        <v>70.94734459900144</v>
      </c>
      <c r="K97" s="54">
        <f t="shared" si="42"/>
        <v>71.916862539184976</v>
      </c>
      <c r="L97" s="54">
        <f t="shared" si="42"/>
        <v>72.812197895258294</v>
      </c>
      <c r="M97" s="54">
        <f t="shared" si="42"/>
        <v>73.30276373788611</v>
      </c>
      <c r="N97" s="54">
        <f t="shared" si="42"/>
        <v>73.836606238124844</v>
      </c>
      <c r="O97" s="54">
        <f t="shared" si="42"/>
        <v>74.366760990506549</v>
      </c>
      <c r="P97" s="54">
        <f t="shared" si="42"/>
        <v>74.795652350285522</v>
      </c>
      <c r="Q97" s="54">
        <f t="shared" si="42"/>
        <v>75.251807270037091</v>
      </c>
    </row>
    <row r="98" spans="3:17" s="47" customFormat="1" ht="14.55" x14ac:dyDescent="0.35">
      <c r="C98" s="39" t="s">
        <v>276</v>
      </c>
      <c r="G98" s="54">
        <f t="shared" ref="G98:Q98" si="43">G96*G66</f>
        <v>0</v>
      </c>
      <c r="H98" s="54">
        <f t="shared" si="43"/>
        <v>0</v>
      </c>
      <c r="I98" s="54">
        <f t="shared" si="43"/>
        <v>0</v>
      </c>
      <c r="J98" s="54">
        <f t="shared" si="43"/>
        <v>0</v>
      </c>
      <c r="K98" s="54">
        <f t="shared" si="43"/>
        <v>0</v>
      </c>
      <c r="L98" s="54">
        <f t="shared" si="43"/>
        <v>0</v>
      </c>
      <c r="M98" s="54">
        <f t="shared" si="43"/>
        <v>0</v>
      </c>
      <c r="N98" s="54">
        <f t="shared" si="43"/>
        <v>0</v>
      </c>
      <c r="O98" s="54">
        <f t="shared" si="43"/>
        <v>0</v>
      </c>
      <c r="P98" s="54">
        <f t="shared" si="43"/>
        <v>0</v>
      </c>
      <c r="Q98" s="54">
        <f t="shared" si="43"/>
        <v>0</v>
      </c>
    </row>
    <row r="99" spans="3:17" s="6" customFormat="1" ht="14.55" x14ac:dyDescent="0.35">
      <c r="C99" s="19"/>
      <c r="G99" s="48"/>
      <c r="I99" s="49"/>
      <c r="J99" s="49"/>
      <c r="K99" s="49"/>
      <c r="L99" s="49"/>
      <c r="M99" s="49"/>
      <c r="N99" s="49"/>
      <c r="O99" s="49"/>
      <c r="P99" s="49"/>
      <c r="Q99" s="49"/>
    </row>
    <row r="100" spans="3:17" s="47" customFormat="1" ht="14.55" x14ac:dyDescent="0.35">
      <c r="C100" s="5" t="s">
        <v>122</v>
      </c>
      <c r="D100" s="5"/>
      <c r="E100" s="5"/>
      <c r="F100" s="5"/>
      <c r="G100" s="11"/>
      <c r="H100" s="11"/>
      <c r="I100" s="11"/>
      <c r="J100" s="11"/>
      <c r="K100" s="11"/>
      <c r="L100" s="11"/>
      <c r="M100" s="11"/>
      <c r="N100" s="11"/>
      <c r="O100" s="11"/>
      <c r="P100" s="11"/>
      <c r="Q100" s="11"/>
    </row>
    <row r="101" spans="3:17" s="47" customFormat="1" ht="14.55" x14ac:dyDescent="0.35">
      <c r="C101" s="19" t="s">
        <v>271</v>
      </c>
      <c r="G101" s="50"/>
      <c r="I101" s="49"/>
    </row>
    <row r="102" spans="3:17" s="47" customFormat="1" x14ac:dyDescent="0.3">
      <c r="C102" s="1" t="s">
        <v>272</v>
      </c>
      <c r="G102" s="55">
        <v>36</v>
      </c>
      <c r="H102" s="64">
        <f>G102</f>
        <v>36</v>
      </c>
      <c r="I102" s="64">
        <f t="shared" ref="I102:Q102" si="44">H102</f>
        <v>36</v>
      </c>
      <c r="J102" s="64">
        <f t="shared" si="44"/>
        <v>36</v>
      </c>
      <c r="K102" s="64">
        <f t="shared" si="44"/>
        <v>36</v>
      </c>
      <c r="L102" s="64">
        <f t="shared" si="44"/>
        <v>36</v>
      </c>
      <c r="M102" s="64">
        <f t="shared" si="44"/>
        <v>36</v>
      </c>
      <c r="N102" s="64">
        <f t="shared" si="44"/>
        <v>36</v>
      </c>
      <c r="O102" s="64">
        <f t="shared" si="44"/>
        <v>36</v>
      </c>
      <c r="P102" s="64">
        <f t="shared" si="44"/>
        <v>36</v>
      </c>
      <c r="Q102" s="64">
        <f t="shared" si="44"/>
        <v>36</v>
      </c>
    </row>
    <row r="103" spans="3:17" s="47" customFormat="1" x14ac:dyDescent="0.3">
      <c r="C103" s="1" t="s">
        <v>273</v>
      </c>
      <c r="G103" s="55">
        <v>36</v>
      </c>
      <c r="H103" s="64">
        <f t="shared" ref="H103:Q103" si="45">G103</f>
        <v>36</v>
      </c>
      <c r="I103" s="64">
        <f t="shared" si="45"/>
        <v>36</v>
      </c>
      <c r="J103" s="64">
        <f t="shared" si="45"/>
        <v>36</v>
      </c>
      <c r="K103" s="64">
        <f t="shared" si="45"/>
        <v>36</v>
      </c>
      <c r="L103" s="64">
        <f t="shared" si="45"/>
        <v>36</v>
      </c>
      <c r="M103" s="64">
        <f t="shared" si="45"/>
        <v>36</v>
      </c>
      <c r="N103" s="64">
        <f t="shared" si="45"/>
        <v>36</v>
      </c>
      <c r="O103" s="64">
        <f t="shared" si="45"/>
        <v>36</v>
      </c>
      <c r="P103" s="64">
        <f t="shared" si="45"/>
        <v>36</v>
      </c>
      <c r="Q103" s="64">
        <f t="shared" si="45"/>
        <v>36</v>
      </c>
    </row>
    <row r="104" spans="3:17" s="6" customFormat="1" x14ac:dyDescent="0.3">
      <c r="C104" s="19" t="s">
        <v>274</v>
      </c>
      <c r="G104" s="19"/>
      <c r="I104" s="52"/>
    </row>
    <row r="105" spans="3:17" s="6" customFormat="1" x14ac:dyDescent="0.3">
      <c r="C105" s="1" t="s">
        <v>272</v>
      </c>
      <c r="G105" s="56">
        <v>1</v>
      </c>
      <c r="H105" s="53">
        <f>G105</f>
        <v>1</v>
      </c>
      <c r="I105" s="53">
        <f t="shared" ref="I105:Q105" si="46">H105</f>
        <v>1</v>
      </c>
      <c r="J105" s="53">
        <f t="shared" si="46"/>
        <v>1</v>
      </c>
      <c r="K105" s="53">
        <f t="shared" si="46"/>
        <v>1</v>
      </c>
      <c r="L105" s="53">
        <f t="shared" si="46"/>
        <v>1</v>
      </c>
      <c r="M105" s="53">
        <f t="shared" si="46"/>
        <v>1</v>
      </c>
      <c r="N105" s="53">
        <f t="shared" si="46"/>
        <v>1</v>
      </c>
      <c r="O105" s="53">
        <f t="shared" si="46"/>
        <v>1</v>
      </c>
      <c r="P105" s="53">
        <f t="shared" si="46"/>
        <v>1</v>
      </c>
      <c r="Q105" s="53">
        <f t="shared" si="46"/>
        <v>1</v>
      </c>
    </row>
    <row r="106" spans="3:17" s="6" customFormat="1" x14ac:dyDescent="0.3">
      <c r="C106" s="1" t="s">
        <v>273</v>
      </c>
      <c r="G106" s="56">
        <v>1</v>
      </c>
      <c r="H106" s="53">
        <f t="shared" ref="H106:Q106" si="47">G106</f>
        <v>1</v>
      </c>
      <c r="I106" s="53">
        <f t="shared" si="47"/>
        <v>1</v>
      </c>
      <c r="J106" s="53">
        <f t="shared" si="47"/>
        <v>1</v>
      </c>
      <c r="K106" s="53">
        <f t="shared" si="47"/>
        <v>1</v>
      </c>
      <c r="L106" s="53">
        <f t="shared" si="47"/>
        <v>1</v>
      </c>
      <c r="M106" s="53">
        <f t="shared" si="47"/>
        <v>1</v>
      </c>
      <c r="N106" s="53">
        <f t="shared" si="47"/>
        <v>1</v>
      </c>
      <c r="O106" s="53">
        <f t="shared" si="47"/>
        <v>1</v>
      </c>
      <c r="P106" s="53">
        <f t="shared" si="47"/>
        <v>1</v>
      </c>
      <c r="Q106" s="53">
        <f t="shared" si="47"/>
        <v>1</v>
      </c>
    </row>
    <row r="107" spans="3:17" s="6" customFormat="1" x14ac:dyDescent="0.3">
      <c r="C107" s="19" t="s">
        <v>283</v>
      </c>
      <c r="G107" s="22"/>
      <c r="H107" s="20"/>
      <c r="J107" s="20"/>
    </row>
    <row r="108" spans="3:17" s="6" customFormat="1" x14ac:dyDescent="0.3">
      <c r="C108" s="1" t="s">
        <v>272</v>
      </c>
      <c r="G108" s="55"/>
      <c r="H108" s="55">
        <v>225</v>
      </c>
      <c r="I108" s="55"/>
      <c r="J108" s="55"/>
      <c r="K108" s="55"/>
      <c r="L108" s="55"/>
      <c r="M108" s="55"/>
      <c r="N108" s="55"/>
      <c r="O108" s="55"/>
      <c r="P108" s="55"/>
      <c r="Q108" s="55"/>
    </row>
    <row r="109" spans="3:17" s="6" customFormat="1" x14ac:dyDescent="0.3">
      <c r="C109" s="1" t="s">
        <v>273</v>
      </c>
      <c r="G109" s="55"/>
      <c r="H109" s="55"/>
      <c r="I109" s="55"/>
      <c r="J109" s="55"/>
      <c r="K109" s="55"/>
      <c r="L109" s="55"/>
      <c r="M109" s="55"/>
      <c r="N109" s="55"/>
      <c r="O109" s="55"/>
      <c r="P109" s="55"/>
      <c r="Q109" s="55"/>
    </row>
    <row r="110" spans="3:17" s="6" customFormat="1" ht="14.55" hidden="1" x14ac:dyDescent="0.35">
      <c r="C110" s="19"/>
      <c r="G110" s="22"/>
      <c r="H110" s="20"/>
      <c r="J110" s="20"/>
    </row>
    <row r="111" spans="3:17" s="6" customFormat="1" ht="14.55" hidden="1" x14ac:dyDescent="0.35">
      <c r="C111" s="47" t="s">
        <v>278</v>
      </c>
      <c r="G111" s="41">
        <f>G102/12</f>
        <v>3</v>
      </c>
      <c r="H111" s="41">
        <f t="shared" ref="H111:Q111" si="48">H102/12</f>
        <v>3</v>
      </c>
      <c r="I111" s="41">
        <f t="shared" si="48"/>
        <v>3</v>
      </c>
      <c r="J111" s="41">
        <f t="shared" si="48"/>
        <v>3</v>
      </c>
      <c r="K111" s="41">
        <f t="shared" si="48"/>
        <v>3</v>
      </c>
      <c r="L111" s="41">
        <f t="shared" si="48"/>
        <v>3</v>
      </c>
      <c r="M111" s="41">
        <f t="shared" si="48"/>
        <v>3</v>
      </c>
      <c r="N111" s="41">
        <f t="shared" si="48"/>
        <v>3</v>
      </c>
      <c r="O111" s="41">
        <f t="shared" si="48"/>
        <v>3</v>
      </c>
      <c r="P111" s="41">
        <f t="shared" si="48"/>
        <v>3</v>
      </c>
      <c r="Q111" s="41">
        <f t="shared" si="48"/>
        <v>3</v>
      </c>
    </row>
    <row r="112" spans="3:17" s="6" customFormat="1" ht="14.55" hidden="1" x14ac:dyDescent="0.35">
      <c r="C112" s="19" t="s">
        <v>280</v>
      </c>
      <c r="G112" s="41">
        <f>IF(G111&gt;1,1,G111)</f>
        <v>1</v>
      </c>
      <c r="H112" s="41">
        <f t="shared" ref="H112:Q112" si="49">IF(H111&gt;1,1,H111)</f>
        <v>1</v>
      </c>
      <c r="I112" s="41">
        <f t="shared" si="49"/>
        <v>1</v>
      </c>
      <c r="J112" s="41">
        <f t="shared" si="49"/>
        <v>1</v>
      </c>
      <c r="K112" s="41">
        <f t="shared" si="49"/>
        <v>1</v>
      </c>
      <c r="L112" s="41">
        <f t="shared" si="49"/>
        <v>1</v>
      </c>
      <c r="M112" s="41">
        <f t="shared" si="49"/>
        <v>1</v>
      </c>
      <c r="N112" s="41">
        <f t="shared" si="49"/>
        <v>1</v>
      </c>
      <c r="O112" s="41">
        <f t="shared" si="49"/>
        <v>1</v>
      </c>
      <c r="P112" s="41">
        <f t="shared" si="49"/>
        <v>1</v>
      </c>
      <c r="Q112" s="41">
        <f t="shared" si="49"/>
        <v>1</v>
      </c>
    </row>
    <row r="113" spans="3:17" s="6" customFormat="1" ht="14.55" hidden="1" x14ac:dyDescent="0.35">
      <c r="C113" s="19" t="s">
        <v>281</v>
      </c>
      <c r="G113" s="41">
        <f>IF(G112&gt;=1,IF(G111&gt;2,1,G111-1),0)</f>
        <v>1</v>
      </c>
      <c r="H113" s="41">
        <f t="shared" ref="H113:Q113" si="50">IF(H112&gt;=1,IF(H111&gt;2,1,H111-1),0)</f>
        <v>1</v>
      </c>
      <c r="I113" s="41">
        <f t="shared" si="50"/>
        <v>1</v>
      </c>
      <c r="J113" s="41">
        <f t="shared" si="50"/>
        <v>1</v>
      </c>
      <c r="K113" s="41">
        <f t="shared" si="50"/>
        <v>1</v>
      </c>
      <c r="L113" s="41">
        <f t="shared" si="50"/>
        <v>1</v>
      </c>
      <c r="M113" s="41">
        <f t="shared" si="50"/>
        <v>1</v>
      </c>
      <c r="N113" s="41">
        <f t="shared" si="50"/>
        <v>1</v>
      </c>
      <c r="O113" s="41">
        <f t="shared" si="50"/>
        <v>1</v>
      </c>
      <c r="P113" s="41">
        <f t="shared" si="50"/>
        <v>1</v>
      </c>
      <c r="Q113" s="41">
        <f t="shared" si="50"/>
        <v>1</v>
      </c>
    </row>
    <row r="114" spans="3:17" s="6" customFormat="1" ht="14.55" hidden="1" x14ac:dyDescent="0.35">
      <c r="C114" s="19" t="s">
        <v>282</v>
      </c>
      <c r="G114" s="41">
        <f>IF(G113&gt;=1,IF(G111&gt;3,1,G111-2),0)</f>
        <v>1</v>
      </c>
      <c r="H114" s="41">
        <f t="shared" ref="H114:Q114" si="51">IF(H113&gt;=1,IF(H111&gt;3,1,H111-2),0)</f>
        <v>1</v>
      </c>
      <c r="I114" s="41">
        <f t="shared" si="51"/>
        <v>1</v>
      </c>
      <c r="J114" s="41">
        <f t="shared" si="51"/>
        <v>1</v>
      </c>
      <c r="K114" s="41">
        <f t="shared" si="51"/>
        <v>1</v>
      </c>
      <c r="L114" s="41">
        <f t="shared" si="51"/>
        <v>1</v>
      </c>
      <c r="M114" s="41">
        <f t="shared" si="51"/>
        <v>1</v>
      </c>
      <c r="N114" s="41">
        <f t="shared" si="51"/>
        <v>1</v>
      </c>
      <c r="O114" s="41">
        <f t="shared" si="51"/>
        <v>1</v>
      </c>
      <c r="P114" s="41">
        <f t="shared" si="51"/>
        <v>1</v>
      </c>
      <c r="Q114" s="41">
        <f t="shared" si="51"/>
        <v>1</v>
      </c>
    </row>
    <row r="115" spans="3:17" s="6" customFormat="1" ht="14.55" hidden="1" x14ac:dyDescent="0.35"/>
    <row r="116" spans="3:17" s="6" customFormat="1" ht="14.55" hidden="1" x14ac:dyDescent="0.35">
      <c r="C116" s="47" t="s">
        <v>279</v>
      </c>
      <c r="G116" s="41">
        <f t="shared" ref="G116:Q116" si="52">G103/12</f>
        <v>3</v>
      </c>
      <c r="H116" s="41">
        <f t="shared" si="52"/>
        <v>3</v>
      </c>
      <c r="I116" s="41">
        <f t="shared" si="52"/>
        <v>3</v>
      </c>
      <c r="J116" s="41">
        <f t="shared" si="52"/>
        <v>3</v>
      </c>
      <c r="K116" s="41">
        <f t="shared" si="52"/>
        <v>3</v>
      </c>
      <c r="L116" s="41">
        <f t="shared" si="52"/>
        <v>3</v>
      </c>
      <c r="M116" s="41">
        <f t="shared" si="52"/>
        <v>3</v>
      </c>
      <c r="N116" s="41">
        <f t="shared" si="52"/>
        <v>3</v>
      </c>
      <c r="O116" s="41">
        <f t="shared" si="52"/>
        <v>3</v>
      </c>
      <c r="P116" s="41">
        <f t="shared" si="52"/>
        <v>3</v>
      </c>
      <c r="Q116" s="41">
        <f t="shared" si="52"/>
        <v>3</v>
      </c>
    </row>
    <row r="117" spans="3:17" s="6" customFormat="1" ht="14.55" hidden="1" x14ac:dyDescent="0.35">
      <c r="C117" s="19" t="s">
        <v>291</v>
      </c>
      <c r="G117" s="41">
        <f>IF(G116&gt;1,1,G116)</f>
        <v>1</v>
      </c>
      <c r="H117" s="41">
        <f t="shared" ref="H117:Q117" si="53">IF(H116&gt;1,1,H116)</f>
        <v>1</v>
      </c>
      <c r="I117" s="41">
        <f t="shared" si="53"/>
        <v>1</v>
      </c>
      <c r="J117" s="41">
        <f t="shared" si="53"/>
        <v>1</v>
      </c>
      <c r="K117" s="41">
        <f t="shared" si="53"/>
        <v>1</v>
      </c>
      <c r="L117" s="41">
        <f t="shared" si="53"/>
        <v>1</v>
      </c>
      <c r="M117" s="41">
        <f t="shared" si="53"/>
        <v>1</v>
      </c>
      <c r="N117" s="41">
        <f t="shared" si="53"/>
        <v>1</v>
      </c>
      <c r="O117" s="41">
        <f t="shared" si="53"/>
        <v>1</v>
      </c>
      <c r="P117" s="41">
        <f t="shared" si="53"/>
        <v>1</v>
      </c>
      <c r="Q117" s="41">
        <f t="shared" si="53"/>
        <v>1</v>
      </c>
    </row>
    <row r="118" spans="3:17" s="6" customFormat="1" ht="14.55" hidden="1" x14ac:dyDescent="0.35">
      <c r="C118" s="19" t="s">
        <v>292</v>
      </c>
      <c r="G118" s="41">
        <f>IF(G117&gt;=1,IF(G116&gt;2,1,G116-1),0)</f>
        <v>1</v>
      </c>
      <c r="H118" s="41">
        <f t="shared" ref="H118:Q118" si="54">IF(H117&gt;=1,IF(H116&gt;2,1,H116-1),0)</f>
        <v>1</v>
      </c>
      <c r="I118" s="41">
        <f t="shared" si="54"/>
        <v>1</v>
      </c>
      <c r="J118" s="41">
        <f t="shared" si="54"/>
        <v>1</v>
      </c>
      <c r="K118" s="41">
        <f t="shared" si="54"/>
        <v>1</v>
      </c>
      <c r="L118" s="41">
        <f t="shared" si="54"/>
        <v>1</v>
      </c>
      <c r="M118" s="41">
        <f t="shared" si="54"/>
        <v>1</v>
      </c>
      <c r="N118" s="41">
        <f t="shared" si="54"/>
        <v>1</v>
      </c>
      <c r="O118" s="41">
        <f t="shared" si="54"/>
        <v>1</v>
      </c>
      <c r="P118" s="41">
        <f t="shared" si="54"/>
        <v>1</v>
      </c>
      <c r="Q118" s="41">
        <f t="shared" si="54"/>
        <v>1</v>
      </c>
    </row>
    <row r="119" spans="3:17" s="6" customFormat="1" ht="14.55" hidden="1" x14ac:dyDescent="0.35">
      <c r="C119" s="19" t="s">
        <v>293</v>
      </c>
      <c r="G119" s="41">
        <f>IF(G118&gt;=1,IF(G116&gt;3,1,G116-2),0)</f>
        <v>1</v>
      </c>
      <c r="H119" s="41">
        <f t="shared" ref="H119:Q119" si="55">IF(H118&gt;=1,IF(H116&gt;3,1,H116-2),0)</f>
        <v>1</v>
      </c>
      <c r="I119" s="41">
        <f t="shared" si="55"/>
        <v>1</v>
      </c>
      <c r="J119" s="41">
        <f t="shared" si="55"/>
        <v>1</v>
      </c>
      <c r="K119" s="41">
        <f t="shared" si="55"/>
        <v>1</v>
      </c>
      <c r="L119" s="41">
        <f t="shared" si="55"/>
        <v>1</v>
      </c>
      <c r="M119" s="41">
        <f t="shared" si="55"/>
        <v>1</v>
      </c>
      <c r="N119" s="41">
        <f t="shared" si="55"/>
        <v>1</v>
      </c>
      <c r="O119" s="41">
        <f t="shared" si="55"/>
        <v>1</v>
      </c>
      <c r="P119" s="41">
        <f t="shared" si="55"/>
        <v>1</v>
      </c>
      <c r="Q119" s="41">
        <f t="shared" si="55"/>
        <v>1</v>
      </c>
    </row>
    <row r="120" spans="3:17" s="6" customFormat="1" ht="14.55" hidden="1" x14ac:dyDescent="0.35">
      <c r="C120" s="1"/>
      <c r="G120" s="22"/>
      <c r="H120" s="20"/>
      <c r="J120" s="20"/>
    </row>
    <row r="121" spans="3:17" s="6" customFormat="1" ht="14.55" hidden="1" x14ac:dyDescent="0.35">
      <c r="C121" s="3" t="s">
        <v>284</v>
      </c>
      <c r="G121" s="22"/>
      <c r="H121" s="20"/>
      <c r="J121" s="20"/>
    </row>
    <row r="122" spans="3:17" s="6" customFormat="1" ht="14.55" hidden="1" x14ac:dyDescent="0.35">
      <c r="C122" s="1" t="s">
        <v>285</v>
      </c>
      <c r="G122" s="23">
        <f>G97*G112*G105</f>
        <v>0</v>
      </c>
      <c r="H122" s="23">
        <f t="shared" ref="H122:Q122" si="56">H97*H112*H105</f>
        <v>0</v>
      </c>
      <c r="I122" s="23">
        <f t="shared" si="56"/>
        <v>70.155130915809394</v>
      </c>
      <c r="J122" s="23">
        <f t="shared" si="56"/>
        <v>70.94734459900144</v>
      </c>
      <c r="K122" s="23">
        <f t="shared" si="56"/>
        <v>71.916862539184976</v>
      </c>
      <c r="L122" s="23">
        <f t="shared" si="56"/>
        <v>72.812197895258294</v>
      </c>
      <c r="M122" s="23">
        <f t="shared" si="56"/>
        <v>73.30276373788611</v>
      </c>
      <c r="N122" s="23">
        <f t="shared" si="56"/>
        <v>73.836606238124844</v>
      </c>
      <c r="O122" s="23">
        <f t="shared" si="56"/>
        <v>74.366760990506549</v>
      </c>
      <c r="P122" s="23">
        <f t="shared" si="56"/>
        <v>74.795652350285522</v>
      </c>
      <c r="Q122" s="23">
        <f t="shared" si="56"/>
        <v>75.251807270037091</v>
      </c>
    </row>
    <row r="123" spans="3:17" s="6" customFormat="1" ht="14.55" hidden="1" x14ac:dyDescent="0.35">
      <c r="C123" s="1" t="s">
        <v>286</v>
      </c>
      <c r="G123" s="22"/>
      <c r="H123" s="23">
        <f>G122*G113*H105</f>
        <v>0</v>
      </c>
      <c r="I123" s="23">
        <f>H122*H113*I105</f>
        <v>0</v>
      </c>
      <c r="J123" s="23">
        <f t="shared" ref="J123:Q123" si="57">I122*I113*J105</f>
        <v>70.155130915809394</v>
      </c>
      <c r="K123" s="23">
        <f t="shared" si="57"/>
        <v>70.94734459900144</v>
      </c>
      <c r="L123" s="23">
        <f t="shared" si="57"/>
        <v>71.916862539184976</v>
      </c>
      <c r="M123" s="23">
        <f t="shared" si="57"/>
        <v>72.812197895258294</v>
      </c>
      <c r="N123" s="23">
        <f t="shared" si="57"/>
        <v>73.30276373788611</v>
      </c>
      <c r="O123" s="23">
        <f t="shared" si="57"/>
        <v>73.836606238124844</v>
      </c>
      <c r="P123" s="23">
        <f t="shared" si="57"/>
        <v>74.366760990506549</v>
      </c>
      <c r="Q123" s="23">
        <f t="shared" si="57"/>
        <v>74.795652350285522</v>
      </c>
    </row>
    <row r="124" spans="3:17" s="6" customFormat="1" ht="14.55" hidden="1" x14ac:dyDescent="0.35">
      <c r="C124" s="1" t="s">
        <v>287</v>
      </c>
      <c r="G124" s="22"/>
      <c r="H124" s="51"/>
      <c r="I124" s="23">
        <f>H123*G114*I105</f>
        <v>0</v>
      </c>
      <c r="J124" s="23">
        <f t="shared" ref="J124:Q124" si="58">I123*H114*J105</f>
        <v>0</v>
      </c>
      <c r="K124" s="23">
        <f t="shared" si="58"/>
        <v>70.155130915809394</v>
      </c>
      <c r="L124" s="23">
        <f t="shared" si="58"/>
        <v>70.94734459900144</v>
      </c>
      <c r="M124" s="23">
        <f t="shared" si="58"/>
        <v>71.916862539184976</v>
      </c>
      <c r="N124" s="23">
        <f t="shared" si="58"/>
        <v>72.812197895258294</v>
      </c>
      <c r="O124" s="23">
        <f t="shared" si="58"/>
        <v>73.30276373788611</v>
      </c>
      <c r="P124" s="23">
        <f t="shared" si="58"/>
        <v>73.836606238124844</v>
      </c>
      <c r="Q124" s="23">
        <f t="shared" si="58"/>
        <v>74.366760990506549</v>
      </c>
    </row>
    <row r="125" spans="3:17" s="6" customFormat="1" ht="14.55" hidden="1" x14ac:dyDescent="0.35">
      <c r="C125" s="3" t="s">
        <v>277</v>
      </c>
      <c r="G125" s="22"/>
      <c r="H125" s="20"/>
      <c r="J125" s="20"/>
    </row>
    <row r="126" spans="3:17" s="6" customFormat="1" ht="14.55" hidden="1" x14ac:dyDescent="0.35">
      <c r="C126" s="65">
        <v>2015</v>
      </c>
      <c r="G126" s="23">
        <f>G$108*G$112</f>
        <v>0</v>
      </c>
      <c r="H126" s="23">
        <f>IF(G126-(G126/G$111)&gt;0,G126-(G126/G$111),0)</f>
        <v>0</v>
      </c>
      <c r="I126" s="23">
        <f>IF(H126-(G126/G$111)&gt;0,H126-(G126/G$111),0)</f>
        <v>0</v>
      </c>
      <c r="J126" s="23">
        <f>IF(I126-(G126/G$111)&gt;0,I126-(G126/G$111),0)</f>
        <v>0</v>
      </c>
      <c r="K126" s="23"/>
      <c r="L126" s="23"/>
      <c r="M126" s="23"/>
      <c r="N126" s="23"/>
      <c r="O126" s="23"/>
      <c r="P126" s="23"/>
      <c r="Q126" s="23"/>
    </row>
    <row r="127" spans="3:17" s="6" customFormat="1" ht="14.55" hidden="1" x14ac:dyDescent="0.35">
      <c r="C127" s="65">
        <f>C126+1</f>
        <v>2016</v>
      </c>
      <c r="G127" s="23"/>
      <c r="H127" s="23">
        <f>H$108*H$112</f>
        <v>225</v>
      </c>
      <c r="I127" s="23">
        <f>IF(H127-(H127/H$111)&gt;0,H127-(H127/H$111),0)</f>
        <v>150</v>
      </c>
      <c r="J127" s="23">
        <f>IF(I127-(H127/H$111)&gt;0,I127-(H127/H$111),0)</f>
        <v>75</v>
      </c>
      <c r="K127" s="23">
        <f>IF(J127-(H127/H$111)&gt;0,J127-(H127/H$111),0)</f>
        <v>0</v>
      </c>
      <c r="L127" s="23"/>
      <c r="M127" s="23"/>
      <c r="N127" s="23"/>
      <c r="O127" s="23"/>
      <c r="P127" s="23"/>
      <c r="Q127" s="23"/>
    </row>
    <row r="128" spans="3:17" s="6" customFormat="1" ht="14.55" hidden="1" x14ac:dyDescent="0.35">
      <c r="C128" s="65">
        <f t="shared" ref="C128:C136" si="59">C127+1</f>
        <v>2017</v>
      </c>
      <c r="G128" s="23"/>
      <c r="H128" s="23"/>
      <c r="I128" s="23">
        <f>I$108*I$112</f>
        <v>0</v>
      </c>
      <c r="J128" s="23">
        <f>IF(I128-(I128/I$111)&gt;0,I128-(I128/I$111),0)</f>
        <v>0</v>
      </c>
      <c r="K128" s="23">
        <f>IF(J128-(I128/I$111)&gt;0,J128-(I128/I$111),0)</f>
        <v>0</v>
      </c>
      <c r="L128" s="23">
        <f>IF(K128-(I128/I$111)&gt;0,K128-(I128/I$111),0)</f>
        <v>0</v>
      </c>
      <c r="M128" s="23"/>
      <c r="N128" s="23"/>
      <c r="O128" s="23"/>
      <c r="P128" s="23"/>
      <c r="Q128" s="23"/>
    </row>
    <row r="129" spans="3:18" s="6" customFormat="1" ht="14.55" hidden="1" x14ac:dyDescent="0.35">
      <c r="C129" s="65">
        <f t="shared" si="59"/>
        <v>2018</v>
      </c>
      <c r="G129" s="23"/>
      <c r="H129" s="23"/>
      <c r="I129" s="23"/>
      <c r="J129" s="23">
        <f>J$108*J$112</f>
        <v>0</v>
      </c>
      <c r="K129" s="23">
        <f>IF(J129-(J129/J$111)&gt;0,J129-(J129/J$111),0)</f>
        <v>0</v>
      </c>
      <c r="L129" s="23">
        <f>IF(K129-(J129/J$111)&gt;0,K129-(J129/J$111),0)</f>
        <v>0</v>
      </c>
      <c r="M129" s="23">
        <f>IF(L129-(J129/J$111)&gt;0,L129-(J129/J$111),0)</f>
        <v>0</v>
      </c>
      <c r="N129" s="23"/>
      <c r="O129" s="23"/>
      <c r="P129" s="23"/>
      <c r="Q129" s="23"/>
    </row>
    <row r="130" spans="3:18" s="6" customFormat="1" ht="14.55" hidden="1" x14ac:dyDescent="0.35">
      <c r="C130" s="65">
        <f t="shared" si="59"/>
        <v>2019</v>
      </c>
      <c r="G130" s="23"/>
      <c r="H130" s="23"/>
      <c r="I130" s="23"/>
      <c r="J130" s="23"/>
      <c r="K130" s="23">
        <f>K$108*K$112</f>
        <v>0</v>
      </c>
      <c r="L130" s="23">
        <f>IF(K130-(K130/K$111)&gt;0,K130-(K130/K$111),0)</f>
        <v>0</v>
      </c>
      <c r="M130" s="23">
        <f>IF(L130-(K130/K$111)&gt;0,L130-(K130/K$111),0)</f>
        <v>0</v>
      </c>
      <c r="N130" s="23">
        <f>IF(M130-(K130/K$111)&gt;0,M130-(K130/K$111),0)</f>
        <v>0</v>
      </c>
      <c r="O130" s="23"/>
      <c r="P130" s="23"/>
      <c r="Q130" s="23"/>
    </row>
    <row r="131" spans="3:18" s="6" customFormat="1" ht="14.55" hidden="1" x14ac:dyDescent="0.35">
      <c r="C131" s="65">
        <f t="shared" si="59"/>
        <v>2020</v>
      </c>
      <c r="G131" s="23"/>
      <c r="H131" s="23"/>
      <c r="I131" s="23"/>
      <c r="J131" s="23"/>
      <c r="K131" s="23"/>
      <c r="L131" s="23">
        <f>L$108*L$112</f>
        <v>0</v>
      </c>
      <c r="M131" s="23">
        <f>IF(L131-(L131/L$111)&gt;0,L131-(L131/L$111),0)</f>
        <v>0</v>
      </c>
      <c r="N131" s="23">
        <f>IF(M131-(L131/L$111)&gt;0,M131-(L131/L$111),0)</f>
        <v>0</v>
      </c>
      <c r="O131" s="23">
        <f>IF(N131-(L131/L$111)&gt;0,N131-(L131/L$111),0)</f>
        <v>0</v>
      </c>
      <c r="P131" s="23"/>
      <c r="Q131" s="23"/>
    </row>
    <row r="132" spans="3:18" s="6" customFormat="1" ht="14.55" hidden="1" x14ac:dyDescent="0.35">
      <c r="C132" s="65">
        <f t="shared" si="59"/>
        <v>2021</v>
      </c>
      <c r="G132" s="23"/>
      <c r="H132" s="23"/>
      <c r="I132" s="23"/>
      <c r="J132" s="23"/>
      <c r="K132" s="23"/>
      <c r="L132" s="23"/>
      <c r="M132" s="23">
        <f>M$108*M$112</f>
        <v>0</v>
      </c>
      <c r="N132" s="23">
        <f>IF(M132-(M132/M$111)&gt;0,M132-(M132/M$111),0)</f>
        <v>0</v>
      </c>
      <c r="O132" s="23">
        <f>IF(N132-(M132/M$111)&gt;0,N132-(M132/M$111),0)</f>
        <v>0</v>
      </c>
      <c r="P132" s="23">
        <f>IF(O132-(M132/M$111)&gt;0,O132-(M132/M$111),0)</f>
        <v>0</v>
      </c>
      <c r="Q132" s="23"/>
    </row>
    <row r="133" spans="3:18" s="6" customFormat="1" ht="14.55" hidden="1" x14ac:dyDescent="0.35">
      <c r="C133" s="65">
        <f t="shared" si="59"/>
        <v>2022</v>
      </c>
      <c r="G133" s="23"/>
      <c r="H133" s="23"/>
      <c r="I133" s="23"/>
      <c r="J133" s="23"/>
      <c r="K133" s="23"/>
      <c r="L133" s="23"/>
      <c r="M133" s="23"/>
      <c r="N133" s="23">
        <f>N$108*N$112</f>
        <v>0</v>
      </c>
      <c r="O133" s="23">
        <f>IF(N133-(N133/N$111)&gt;0,N133-(N133/N$111),0)</f>
        <v>0</v>
      </c>
      <c r="P133" s="23">
        <f>IF(O133-(N133/N$111)&gt;0,O133-(N133/N$111),0)</f>
        <v>0</v>
      </c>
      <c r="Q133" s="23">
        <f>IF(P133-(N133/N$111)&gt;0,P133-(N133/N$111),0)</f>
        <v>0</v>
      </c>
    </row>
    <row r="134" spans="3:18" s="6" customFormat="1" ht="14.55" hidden="1" x14ac:dyDescent="0.35">
      <c r="C134" s="65">
        <f t="shared" si="59"/>
        <v>2023</v>
      </c>
      <c r="G134" s="23"/>
      <c r="H134" s="23"/>
      <c r="I134" s="23"/>
      <c r="J134" s="23"/>
      <c r="K134" s="23"/>
      <c r="L134" s="23"/>
      <c r="M134" s="23"/>
      <c r="N134" s="23"/>
      <c r="O134" s="23">
        <f>O$108*O$112</f>
        <v>0</v>
      </c>
      <c r="P134" s="23">
        <f>IF(O134-(O134/O$111)&gt;0,O134-(O134/O$111),0)</f>
        <v>0</v>
      </c>
      <c r="Q134" s="23">
        <f>IF(P134-(O134/O$111)&gt;0,P134-(O134/O$111),0)</f>
        <v>0</v>
      </c>
      <c r="R134" s="23"/>
    </row>
    <row r="135" spans="3:18" s="6" customFormat="1" ht="14.55" hidden="1" x14ac:dyDescent="0.35">
      <c r="C135" s="65">
        <f t="shared" si="59"/>
        <v>2024</v>
      </c>
      <c r="G135" s="23"/>
      <c r="H135" s="23"/>
      <c r="I135" s="23"/>
      <c r="J135" s="23"/>
      <c r="K135" s="23"/>
      <c r="L135" s="23"/>
      <c r="M135" s="23"/>
      <c r="N135" s="23"/>
      <c r="O135" s="23"/>
      <c r="P135" s="23">
        <f>P$108*P$112</f>
        <v>0</v>
      </c>
      <c r="Q135" s="23">
        <f>IF(P135-(P135/P$111)&gt;0,P135-(P135/P$111),0)</f>
        <v>0</v>
      </c>
      <c r="R135" s="23"/>
    </row>
    <row r="136" spans="3:18" s="6" customFormat="1" ht="14.55" hidden="1" x14ac:dyDescent="0.35">
      <c r="C136" s="65">
        <f t="shared" si="59"/>
        <v>2025</v>
      </c>
      <c r="G136" s="22"/>
      <c r="H136" s="43"/>
      <c r="I136" s="43"/>
      <c r="J136" s="43"/>
      <c r="K136" s="43"/>
      <c r="L136" s="43"/>
      <c r="M136" s="43"/>
      <c r="N136" s="43"/>
      <c r="O136" s="43"/>
      <c r="P136" s="43"/>
      <c r="Q136" s="23">
        <f>Q$108*Q$112</f>
        <v>0</v>
      </c>
      <c r="R136" s="23"/>
    </row>
    <row r="137" spans="3:18" s="6" customFormat="1" ht="14.55" hidden="1" x14ac:dyDescent="0.35">
      <c r="C137" s="1"/>
      <c r="G137" s="22"/>
      <c r="H137" s="20"/>
      <c r="J137" s="20"/>
    </row>
    <row r="138" spans="3:18" s="6" customFormat="1" ht="14.55" hidden="1" x14ac:dyDescent="0.35">
      <c r="C138" s="3" t="s">
        <v>288</v>
      </c>
      <c r="G138" s="22"/>
      <c r="H138" s="20"/>
      <c r="J138" s="20"/>
    </row>
    <row r="139" spans="3:18" s="6" customFormat="1" ht="14.55" hidden="1" x14ac:dyDescent="0.35">
      <c r="C139" s="1" t="s">
        <v>285</v>
      </c>
      <c r="G139" s="23">
        <f>G98*G117*G106</f>
        <v>0</v>
      </c>
      <c r="H139" s="23">
        <f t="shared" ref="H139:Q139" si="60">H98*H117*H106</f>
        <v>0</v>
      </c>
      <c r="I139" s="23">
        <f t="shared" si="60"/>
        <v>0</v>
      </c>
      <c r="J139" s="23">
        <f t="shared" si="60"/>
        <v>0</v>
      </c>
      <c r="K139" s="23">
        <f t="shared" si="60"/>
        <v>0</v>
      </c>
      <c r="L139" s="23">
        <f t="shared" si="60"/>
        <v>0</v>
      </c>
      <c r="M139" s="23">
        <f t="shared" si="60"/>
        <v>0</v>
      </c>
      <c r="N139" s="23">
        <f t="shared" si="60"/>
        <v>0</v>
      </c>
      <c r="O139" s="23">
        <f t="shared" si="60"/>
        <v>0</v>
      </c>
      <c r="P139" s="23">
        <f t="shared" si="60"/>
        <v>0</v>
      </c>
      <c r="Q139" s="23">
        <f t="shared" si="60"/>
        <v>0</v>
      </c>
    </row>
    <row r="140" spans="3:18" s="6" customFormat="1" ht="14.55" hidden="1" x14ac:dyDescent="0.35">
      <c r="C140" s="1" t="s">
        <v>286</v>
      </c>
      <c r="G140" s="22"/>
      <c r="H140" s="43">
        <f>G139*G118*H106</f>
        <v>0</v>
      </c>
      <c r="I140" s="43">
        <f t="shared" ref="I140:Q140" si="61">H139*H118*I106</f>
        <v>0</v>
      </c>
      <c r="J140" s="43">
        <f t="shared" si="61"/>
        <v>0</v>
      </c>
      <c r="K140" s="43">
        <f t="shared" si="61"/>
        <v>0</v>
      </c>
      <c r="L140" s="43">
        <f t="shared" si="61"/>
        <v>0</v>
      </c>
      <c r="M140" s="43">
        <f t="shared" si="61"/>
        <v>0</v>
      </c>
      <c r="N140" s="43">
        <f t="shared" si="61"/>
        <v>0</v>
      </c>
      <c r="O140" s="43">
        <f t="shared" si="61"/>
        <v>0</v>
      </c>
      <c r="P140" s="43">
        <f t="shared" si="61"/>
        <v>0</v>
      </c>
      <c r="Q140" s="43">
        <f t="shared" si="61"/>
        <v>0</v>
      </c>
    </row>
    <row r="141" spans="3:18" s="6" customFormat="1" ht="14.55" hidden="1" x14ac:dyDescent="0.35">
      <c r="C141" s="1" t="s">
        <v>287</v>
      </c>
      <c r="G141" s="22"/>
      <c r="H141" s="20"/>
      <c r="I141" s="43">
        <f>H140*G119*I106</f>
        <v>0</v>
      </c>
      <c r="J141" s="43">
        <f t="shared" ref="J141:Q141" si="62">I140*H119*J106</f>
        <v>0</v>
      </c>
      <c r="K141" s="43">
        <f t="shared" si="62"/>
        <v>0</v>
      </c>
      <c r="L141" s="43">
        <f t="shared" si="62"/>
        <v>0</v>
      </c>
      <c r="M141" s="43">
        <f t="shared" si="62"/>
        <v>0</v>
      </c>
      <c r="N141" s="43">
        <f t="shared" si="62"/>
        <v>0</v>
      </c>
      <c r="O141" s="43">
        <f t="shared" si="62"/>
        <v>0</v>
      </c>
      <c r="P141" s="43">
        <f t="shared" si="62"/>
        <v>0</v>
      </c>
      <c r="Q141" s="43">
        <f t="shared" si="62"/>
        <v>0</v>
      </c>
    </row>
    <row r="142" spans="3:18" s="6" customFormat="1" ht="14.55" hidden="1" x14ac:dyDescent="0.35">
      <c r="C142" s="3" t="s">
        <v>277</v>
      </c>
      <c r="G142" s="22"/>
      <c r="H142" s="20"/>
      <c r="I142" s="43"/>
      <c r="J142" s="43"/>
      <c r="K142" s="43"/>
      <c r="L142" s="43"/>
      <c r="M142" s="43"/>
      <c r="N142" s="43"/>
      <c r="O142" s="43"/>
      <c r="P142" s="43"/>
      <c r="Q142" s="43"/>
    </row>
    <row r="143" spans="3:18" s="6" customFormat="1" ht="14.55" hidden="1" x14ac:dyDescent="0.35">
      <c r="C143" s="65">
        <v>2015</v>
      </c>
      <c r="G143" s="23">
        <f>G$109*G$117</f>
        <v>0</v>
      </c>
      <c r="H143" s="23">
        <f>IF(G143-(G143/G$116)&gt;0,G143-(G143/G$116),0)</f>
        <v>0</v>
      </c>
      <c r="I143" s="23">
        <f>IF(H143-(G143/G$116)&gt;0,H143-(G143/G$116),0)</f>
        <v>0</v>
      </c>
      <c r="J143" s="23">
        <f>IF(I143-(G143/G$116)&gt;0,I143-(G143/G$116),0)</f>
        <v>0</v>
      </c>
      <c r="K143" s="23"/>
      <c r="L143" s="23"/>
      <c r="M143" s="23"/>
      <c r="N143" s="23"/>
      <c r="O143" s="23"/>
      <c r="P143" s="23"/>
      <c r="Q143" s="23"/>
    </row>
    <row r="144" spans="3:18" s="6" customFormat="1" ht="14.55" hidden="1" x14ac:dyDescent="0.35">
      <c r="C144" s="65">
        <f>C143+1</f>
        <v>2016</v>
      </c>
      <c r="G144" s="23"/>
      <c r="H144" s="23">
        <f>H$109*H$117</f>
        <v>0</v>
      </c>
      <c r="I144" s="23">
        <f>IF(H144-(H144/H$116)&gt;0,H144-(H144/H$116),0)</f>
        <v>0</v>
      </c>
      <c r="J144" s="23">
        <f>IF(I144-(H144/H$116)&gt;0,I144-(H144/H$116),0)</f>
        <v>0</v>
      </c>
      <c r="K144" s="23">
        <f>IF(J144-(H144/H$116)&gt;0,J144-(H144/H$116),0)</f>
        <v>0</v>
      </c>
      <c r="L144" s="23"/>
      <c r="M144" s="23"/>
      <c r="N144" s="23"/>
      <c r="O144" s="23"/>
      <c r="P144" s="23"/>
      <c r="Q144" s="23"/>
    </row>
    <row r="145" spans="3:18" s="6" customFormat="1" ht="14.55" hidden="1" x14ac:dyDescent="0.35">
      <c r="C145" s="65">
        <f t="shared" ref="C145:C153" si="63">C144+1</f>
        <v>2017</v>
      </c>
      <c r="G145" s="23"/>
      <c r="H145" s="23"/>
      <c r="I145" s="23">
        <f>I$109*I$117</f>
        <v>0</v>
      </c>
      <c r="J145" s="23">
        <f>IF(I145-(I145/I$116)&gt;0,I145-(I145/I$116),0)</f>
        <v>0</v>
      </c>
      <c r="K145" s="23">
        <f>IF(J145-(I145/I$116)&gt;0,J145-(I145/I$116),0)</f>
        <v>0</v>
      </c>
      <c r="L145" s="23">
        <f>IF(K145-(I145/I$116)&gt;0,K145-(I145/I$116),0)</f>
        <v>0</v>
      </c>
      <c r="M145" s="23"/>
      <c r="N145" s="23"/>
      <c r="O145" s="23"/>
      <c r="P145" s="23"/>
      <c r="Q145" s="23"/>
    </row>
    <row r="146" spans="3:18" s="6" customFormat="1" ht="14.55" hidden="1" x14ac:dyDescent="0.35">
      <c r="C146" s="65">
        <f t="shared" si="63"/>
        <v>2018</v>
      </c>
      <c r="G146" s="23"/>
      <c r="H146" s="23"/>
      <c r="I146" s="23"/>
      <c r="J146" s="23">
        <f>J$109*J$117</f>
        <v>0</v>
      </c>
      <c r="K146" s="23">
        <f>IF(J146-(J146/J$116)&gt;0,J146-(J146/J$116),0)</f>
        <v>0</v>
      </c>
      <c r="L146" s="23">
        <f>IF(K146-(J146/J$116)&gt;0,K146-(J146/J$116),0)</f>
        <v>0</v>
      </c>
      <c r="M146" s="23">
        <f>IF(L146-(J146/J$116)&gt;0,L146-(J146/J$116),0)</f>
        <v>0</v>
      </c>
      <c r="N146" s="23"/>
      <c r="O146" s="23"/>
      <c r="P146" s="23"/>
      <c r="Q146" s="23"/>
    </row>
    <row r="147" spans="3:18" s="6" customFormat="1" ht="14.55" hidden="1" x14ac:dyDescent="0.35">
      <c r="C147" s="65">
        <f t="shared" si="63"/>
        <v>2019</v>
      </c>
      <c r="G147" s="23"/>
      <c r="H147" s="23"/>
      <c r="I147" s="23"/>
      <c r="J147" s="23"/>
      <c r="K147" s="23">
        <f>K$109*K$117</f>
        <v>0</v>
      </c>
      <c r="L147" s="23">
        <f>IF(K147-(K147/K$116)&gt;0,K147-(K147/K$116),0)</f>
        <v>0</v>
      </c>
      <c r="M147" s="23">
        <f>IF(L147-(K147/K$116)&gt;0,L147-(K147/K$116),0)</f>
        <v>0</v>
      </c>
      <c r="N147" s="23">
        <f>IF(M147-(K147/K$116)&gt;0,M147-(K147/K$116),0)</f>
        <v>0</v>
      </c>
      <c r="O147" s="23"/>
      <c r="P147" s="23"/>
      <c r="Q147" s="23"/>
    </row>
    <row r="148" spans="3:18" s="6" customFormat="1" ht="14.55" hidden="1" x14ac:dyDescent="0.35">
      <c r="C148" s="65">
        <f t="shared" si="63"/>
        <v>2020</v>
      </c>
      <c r="G148" s="23"/>
      <c r="H148" s="23"/>
      <c r="I148" s="23"/>
      <c r="J148" s="23"/>
      <c r="K148" s="23"/>
      <c r="L148" s="23">
        <f>L$109*L$117</f>
        <v>0</v>
      </c>
      <c r="M148" s="23">
        <f>IF(L148-(L148/L$116)&gt;0,L148-(L148/L$116),0)</f>
        <v>0</v>
      </c>
      <c r="N148" s="23">
        <f>IF(M148-(L148/L$116)&gt;0,M148-(L148/L$116),0)</f>
        <v>0</v>
      </c>
      <c r="O148" s="23">
        <f>IF(N148-(L148/L$116)&gt;0,N148-(L148/L$116),0)</f>
        <v>0</v>
      </c>
      <c r="P148" s="23"/>
      <c r="Q148" s="23"/>
    </row>
    <row r="149" spans="3:18" s="6" customFormat="1" ht="14.55" hidden="1" x14ac:dyDescent="0.35">
      <c r="C149" s="65">
        <f t="shared" si="63"/>
        <v>2021</v>
      </c>
      <c r="G149" s="23"/>
      <c r="H149" s="23"/>
      <c r="I149" s="23"/>
      <c r="J149" s="23"/>
      <c r="K149" s="23"/>
      <c r="L149" s="23"/>
      <c r="M149" s="23">
        <f>M$109*M$117</f>
        <v>0</v>
      </c>
      <c r="N149" s="23">
        <f>IF(M149-(M149/M$116)&gt;0,M149-(M149/M$116),0)</f>
        <v>0</v>
      </c>
      <c r="O149" s="23">
        <f>IF(N149-(M149/M$116)&gt;0,N149-(M149/M$116),0)</f>
        <v>0</v>
      </c>
      <c r="P149" s="23">
        <f>IF(O149-(M149/M$116)&gt;0,O149-(M149/M$116),0)</f>
        <v>0</v>
      </c>
      <c r="Q149" s="23"/>
    </row>
    <row r="150" spans="3:18" s="6" customFormat="1" ht="14.55" hidden="1" x14ac:dyDescent="0.35">
      <c r="C150" s="65">
        <f t="shared" si="63"/>
        <v>2022</v>
      </c>
      <c r="G150" s="23"/>
      <c r="H150" s="23"/>
      <c r="I150" s="23"/>
      <c r="J150" s="23"/>
      <c r="K150" s="23"/>
      <c r="L150" s="23"/>
      <c r="M150" s="23"/>
      <c r="N150" s="23">
        <f>N$109*N$117</f>
        <v>0</v>
      </c>
      <c r="O150" s="23">
        <f>IF(N150-(N150/N$116)&gt;0,N150-(N150/N$116),0)</f>
        <v>0</v>
      </c>
      <c r="P150" s="23">
        <f>IF(O150-(N150/N$116)&gt;0,O150-(N150/N$116),0)</f>
        <v>0</v>
      </c>
      <c r="Q150" s="23">
        <f>IF(P150-(N150/N$116)&gt;0,P150-(N150/N$116),0)</f>
        <v>0</v>
      </c>
    </row>
    <row r="151" spans="3:18" s="6" customFormat="1" ht="14.55" hidden="1" x14ac:dyDescent="0.35">
      <c r="C151" s="65">
        <f t="shared" si="63"/>
        <v>2023</v>
      </c>
      <c r="G151" s="23"/>
      <c r="H151" s="23"/>
      <c r="I151" s="23"/>
      <c r="J151" s="23"/>
      <c r="K151" s="23"/>
      <c r="L151" s="23"/>
      <c r="M151" s="23"/>
      <c r="N151" s="23"/>
      <c r="O151" s="23">
        <f>O$109*O$117</f>
        <v>0</v>
      </c>
      <c r="P151" s="23">
        <f>IF(O151-(O151/O$116)&gt;0,O151-(O151/O$116),0)</f>
        <v>0</v>
      </c>
      <c r="Q151" s="23">
        <f>IF(P151-(O151/O$116)&gt;0,P151-(O151/O$116),0)</f>
        <v>0</v>
      </c>
      <c r="R151" s="23"/>
    </row>
    <row r="152" spans="3:18" s="6" customFormat="1" ht="14.55" hidden="1" x14ac:dyDescent="0.35">
      <c r="C152" s="65">
        <f t="shared" si="63"/>
        <v>2024</v>
      </c>
      <c r="G152" s="23"/>
      <c r="H152" s="23"/>
      <c r="I152" s="23"/>
      <c r="J152" s="23"/>
      <c r="K152" s="23"/>
      <c r="L152" s="23"/>
      <c r="M152" s="23"/>
      <c r="N152" s="23"/>
      <c r="O152" s="23"/>
      <c r="P152" s="23">
        <f>P$109*P$117</f>
        <v>0</v>
      </c>
      <c r="Q152" s="23">
        <f>IF(P152-(P152/P$116)&gt;0,P152-(P152/P$116),0)</f>
        <v>0</v>
      </c>
      <c r="R152" s="23"/>
    </row>
    <row r="153" spans="3:18" s="6" customFormat="1" ht="14.55" hidden="1" x14ac:dyDescent="0.35">
      <c r="C153" s="65">
        <f t="shared" si="63"/>
        <v>2025</v>
      </c>
      <c r="G153" s="23"/>
      <c r="H153" s="23"/>
      <c r="I153" s="23"/>
      <c r="J153" s="23"/>
      <c r="K153" s="23"/>
      <c r="L153" s="23"/>
      <c r="M153" s="23"/>
      <c r="N153" s="23"/>
      <c r="O153" s="23"/>
      <c r="P153" s="23"/>
      <c r="Q153" s="23">
        <f>Q$109*Q$117</f>
        <v>0</v>
      </c>
      <c r="R153" s="23"/>
    </row>
    <row r="154" spans="3:18" s="6" customFormat="1" ht="14.55" hidden="1" x14ac:dyDescent="0.35">
      <c r="C154" s="1"/>
      <c r="G154" s="22"/>
      <c r="H154" s="43"/>
      <c r="I154" s="43"/>
      <c r="J154" s="43"/>
      <c r="K154" s="43"/>
      <c r="L154" s="43"/>
      <c r="M154" s="43"/>
      <c r="N154" s="43"/>
      <c r="O154" s="43"/>
      <c r="P154" s="43"/>
      <c r="Q154" s="43"/>
    </row>
    <row r="155" spans="3:18" s="6" customFormat="1" ht="14.55" hidden="1" x14ac:dyDescent="0.35">
      <c r="C155" s="1"/>
      <c r="G155" s="22"/>
      <c r="H155" s="20"/>
      <c r="I155" s="43"/>
      <c r="J155" s="43"/>
      <c r="K155" s="43"/>
      <c r="L155" s="43"/>
      <c r="M155" s="43"/>
      <c r="N155" s="43"/>
      <c r="O155" s="43"/>
      <c r="P155" s="43"/>
      <c r="Q155" s="43"/>
    </row>
    <row r="156" spans="3:18" s="6" customFormat="1" x14ac:dyDescent="0.3">
      <c r="C156" s="47"/>
      <c r="G156" s="22"/>
      <c r="H156" s="20"/>
      <c r="J156" s="20"/>
    </row>
    <row r="157" spans="3:18" s="6" customFormat="1" x14ac:dyDescent="0.3">
      <c r="C157" s="39" t="s">
        <v>289</v>
      </c>
      <c r="D157" s="39"/>
      <c r="E157" s="39"/>
      <c r="F157" s="39"/>
      <c r="G157" s="42">
        <f>SUM(G122:G136)</f>
        <v>0</v>
      </c>
      <c r="H157" s="42">
        <f t="shared" ref="H157:Q157" si="64">SUM(H122:H136)</f>
        <v>225</v>
      </c>
      <c r="I157" s="42">
        <f t="shared" si="64"/>
        <v>220.15513091580939</v>
      </c>
      <c r="J157" s="42">
        <f t="shared" si="64"/>
        <v>216.10247551481083</v>
      </c>
      <c r="K157" s="42">
        <f t="shared" si="64"/>
        <v>213.01933805399582</v>
      </c>
      <c r="L157" s="42">
        <f t="shared" si="64"/>
        <v>215.67640503344472</v>
      </c>
      <c r="M157" s="42">
        <f t="shared" si="64"/>
        <v>218.03182417232938</v>
      </c>
      <c r="N157" s="42">
        <f t="shared" si="64"/>
        <v>219.95156787126925</v>
      </c>
      <c r="O157" s="42">
        <f t="shared" si="64"/>
        <v>221.5061309665175</v>
      </c>
      <c r="P157" s="42">
        <f t="shared" si="64"/>
        <v>222.99901957891689</v>
      </c>
      <c r="Q157" s="42">
        <f t="shared" si="64"/>
        <v>224.41422061082918</v>
      </c>
    </row>
    <row r="158" spans="3:18" s="6" customFormat="1" x14ac:dyDescent="0.3">
      <c r="C158" s="39" t="s">
        <v>290</v>
      </c>
      <c r="D158" s="39"/>
      <c r="E158" s="39"/>
      <c r="F158" s="39"/>
      <c r="G158" s="42">
        <f>SUM(G139:G153)</f>
        <v>0</v>
      </c>
      <c r="H158" s="42">
        <f t="shared" ref="H158:Q158" si="65">SUM(H139:H153)</f>
        <v>0</v>
      </c>
      <c r="I158" s="42">
        <f t="shared" si="65"/>
        <v>0</v>
      </c>
      <c r="J158" s="42">
        <f t="shared" si="65"/>
        <v>0</v>
      </c>
      <c r="K158" s="42">
        <f t="shared" si="65"/>
        <v>0</v>
      </c>
      <c r="L158" s="42">
        <f t="shared" si="65"/>
        <v>0</v>
      </c>
      <c r="M158" s="42">
        <f t="shared" si="65"/>
        <v>0</v>
      </c>
      <c r="N158" s="42">
        <f t="shared" si="65"/>
        <v>0</v>
      </c>
      <c r="O158" s="42">
        <f t="shared" si="65"/>
        <v>0</v>
      </c>
      <c r="P158" s="42">
        <f t="shared" si="65"/>
        <v>0</v>
      </c>
      <c r="Q158" s="42">
        <f t="shared" si="65"/>
        <v>0</v>
      </c>
    </row>
    <row r="159" spans="3:18" s="6" customFormat="1" x14ac:dyDescent="0.3">
      <c r="C159" s="39" t="s">
        <v>8</v>
      </c>
      <c r="D159" s="39"/>
      <c r="E159" s="39"/>
      <c r="F159" s="39"/>
      <c r="G159" s="42">
        <f>SUM(G157:G158)</f>
        <v>0</v>
      </c>
      <c r="H159" s="42">
        <f t="shared" ref="H159:Q159" si="66">SUM(H157:H158)</f>
        <v>225</v>
      </c>
      <c r="I159" s="42">
        <f t="shared" si="66"/>
        <v>220.15513091580939</v>
      </c>
      <c r="J159" s="42">
        <f t="shared" si="66"/>
        <v>216.10247551481083</v>
      </c>
      <c r="K159" s="42">
        <f t="shared" si="66"/>
        <v>213.01933805399582</v>
      </c>
      <c r="L159" s="42">
        <f t="shared" si="66"/>
        <v>215.67640503344472</v>
      </c>
      <c r="M159" s="42">
        <f t="shared" si="66"/>
        <v>218.03182417232938</v>
      </c>
      <c r="N159" s="42">
        <f t="shared" si="66"/>
        <v>219.95156787126925</v>
      </c>
      <c r="O159" s="42">
        <f t="shared" si="66"/>
        <v>221.5061309665175</v>
      </c>
      <c r="P159" s="42">
        <f t="shared" si="66"/>
        <v>222.99901957891689</v>
      </c>
      <c r="Q159" s="42">
        <f t="shared" si="66"/>
        <v>224.41422061082918</v>
      </c>
    </row>
    <row r="160" spans="3:18" s="6" customFormat="1" x14ac:dyDescent="0.3">
      <c r="C160" s="47"/>
      <c r="G160" s="22"/>
      <c r="H160" s="20"/>
      <c r="J160" s="20"/>
    </row>
    <row r="161" spans="2:17" x14ac:dyDescent="0.3">
      <c r="H161" s="18"/>
    </row>
    <row r="162" spans="2:17" x14ac:dyDescent="0.3">
      <c r="B162" s="8" t="s">
        <v>294</v>
      </c>
      <c r="C162" s="8"/>
      <c r="D162" s="8"/>
      <c r="E162" s="8"/>
      <c r="F162" s="8"/>
      <c r="G162" s="8"/>
      <c r="H162" s="8"/>
      <c r="I162" s="8"/>
      <c r="J162" s="8"/>
      <c r="K162" s="8"/>
      <c r="L162" s="8"/>
      <c r="M162" s="8"/>
      <c r="N162" s="8"/>
      <c r="O162" s="8"/>
      <c r="P162" s="8"/>
      <c r="Q162" s="8"/>
    </row>
    <row r="164" spans="2:17" x14ac:dyDescent="0.3">
      <c r="C164" s="5" t="s">
        <v>295</v>
      </c>
      <c r="D164" s="37"/>
      <c r="E164" s="37"/>
      <c r="F164" s="37"/>
      <c r="G164" s="37"/>
      <c r="H164" s="37"/>
      <c r="I164" s="37"/>
      <c r="J164" s="37"/>
      <c r="K164" s="37"/>
      <c r="L164" s="37"/>
      <c r="M164" s="37"/>
      <c r="N164" s="37"/>
      <c r="O164" s="37"/>
      <c r="P164" s="37"/>
      <c r="Q164" s="37"/>
    </row>
    <row r="165" spans="2:17" x14ac:dyDescent="0.3">
      <c r="C165" s="6" t="s">
        <v>9</v>
      </c>
      <c r="E165" t="s">
        <v>25</v>
      </c>
      <c r="G165" s="57">
        <v>15</v>
      </c>
      <c r="H165" s="57">
        <f>G165</f>
        <v>15</v>
      </c>
      <c r="I165" s="57">
        <f t="shared" ref="I165:Q165" si="67">H165</f>
        <v>15</v>
      </c>
      <c r="J165" s="57">
        <v>15</v>
      </c>
      <c r="K165" s="57">
        <f t="shared" si="67"/>
        <v>15</v>
      </c>
      <c r="L165" s="57">
        <f t="shared" si="67"/>
        <v>15</v>
      </c>
      <c r="M165" s="57">
        <f t="shared" si="67"/>
        <v>15</v>
      </c>
      <c r="N165" s="57">
        <f t="shared" si="67"/>
        <v>15</v>
      </c>
      <c r="O165" s="57">
        <f t="shared" si="67"/>
        <v>15</v>
      </c>
      <c r="P165" s="57">
        <f t="shared" si="67"/>
        <v>15</v>
      </c>
      <c r="Q165" s="57">
        <f t="shared" si="67"/>
        <v>15</v>
      </c>
    </row>
    <row r="166" spans="2:17" x14ac:dyDescent="0.3">
      <c r="C166" s="39" t="s">
        <v>297</v>
      </c>
      <c r="D166" s="39"/>
      <c r="E166" s="39"/>
      <c r="F166" s="39"/>
      <c r="G166" s="40">
        <f>G159/G165</f>
        <v>0</v>
      </c>
      <c r="H166" s="40">
        <f t="shared" ref="H166:Q166" si="68">H159/H165</f>
        <v>15</v>
      </c>
      <c r="I166" s="40">
        <f t="shared" si="68"/>
        <v>14.677008727720626</v>
      </c>
      <c r="J166" s="40">
        <f t="shared" si="68"/>
        <v>14.406831700987389</v>
      </c>
      <c r="K166" s="40">
        <f t="shared" si="68"/>
        <v>14.201289203599721</v>
      </c>
      <c r="L166" s="40">
        <f t="shared" si="68"/>
        <v>14.378427002229648</v>
      </c>
      <c r="M166" s="40">
        <f t="shared" si="68"/>
        <v>14.535454944821959</v>
      </c>
      <c r="N166" s="40">
        <f t="shared" si="68"/>
        <v>14.663437858084617</v>
      </c>
      <c r="O166" s="40">
        <f t="shared" si="68"/>
        <v>14.767075397767833</v>
      </c>
      <c r="P166" s="40">
        <f t="shared" si="68"/>
        <v>14.866601305261126</v>
      </c>
      <c r="Q166" s="40">
        <f t="shared" si="68"/>
        <v>14.960948040721945</v>
      </c>
    </row>
    <row r="167" spans="2:17" x14ac:dyDescent="0.3">
      <c r="C167" s="6" t="s">
        <v>2</v>
      </c>
      <c r="E167" t="s">
        <v>24</v>
      </c>
      <c r="G167" s="57">
        <v>10</v>
      </c>
      <c r="H167" s="57">
        <f>G167</f>
        <v>10</v>
      </c>
      <c r="I167" s="57">
        <f t="shared" ref="I167:Q167" si="69">H167</f>
        <v>10</v>
      </c>
      <c r="J167" s="57">
        <f t="shared" si="69"/>
        <v>10</v>
      </c>
      <c r="K167" s="57">
        <f t="shared" si="69"/>
        <v>10</v>
      </c>
      <c r="L167" s="57">
        <f t="shared" si="69"/>
        <v>10</v>
      </c>
      <c r="M167" s="57">
        <f t="shared" si="69"/>
        <v>10</v>
      </c>
      <c r="N167" s="57">
        <f t="shared" si="69"/>
        <v>10</v>
      </c>
      <c r="O167" s="57">
        <f t="shared" si="69"/>
        <v>10</v>
      </c>
      <c r="P167" s="57">
        <f t="shared" si="69"/>
        <v>10</v>
      </c>
      <c r="Q167" s="57">
        <f t="shared" si="69"/>
        <v>10</v>
      </c>
    </row>
    <row r="168" spans="2:17" x14ac:dyDescent="0.3">
      <c r="C168" s="6" t="s">
        <v>3</v>
      </c>
      <c r="E168" t="s">
        <v>24</v>
      </c>
      <c r="G168" s="57">
        <v>2</v>
      </c>
      <c r="H168" s="57">
        <f t="shared" ref="H168:Q169" si="70">G168</f>
        <v>2</v>
      </c>
      <c r="I168" s="57">
        <f t="shared" si="70"/>
        <v>2</v>
      </c>
      <c r="J168" s="57">
        <f t="shared" si="70"/>
        <v>2</v>
      </c>
      <c r="K168" s="57">
        <f t="shared" si="70"/>
        <v>2</v>
      </c>
      <c r="L168" s="57">
        <f t="shared" si="70"/>
        <v>2</v>
      </c>
      <c r="M168" s="57">
        <f t="shared" si="70"/>
        <v>2</v>
      </c>
      <c r="N168" s="57">
        <f t="shared" si="70"/>
        <v>2</v>
      </c>
      <c r="O168" s="57">
        <f t="shared" si="70"/>
        <v>2</v>
      </c>
      <c r="P168" s="57">
        <f t="shared" si="70"/>
        <v>2</v>
      </c>
      <c r="Q168" s="57">
        <f t="shared" si="70"/>
        <v>2</v>
      </c>
    </row>
    <row r="169" spans="2:17" x14ac:dyDescent="0.3">
      <c r="C169" s="6" t="s">
        <v>4</v>
      </c>
      <c r="E169" t="s">
        <v>24</v>
      </c>
      <c r="G169" s="57">
        <v>5</v>
      </c>
      <c r="H169" s="57">
        <f t="shared" si="70"/>
        <v>5</v>
      </c>
      <c r="I169" s="57">
        <f t="shared" si="70"/>
        <v>5</v>
      </c>
      <c r="J169" s="57">
        <f t="shared" si="70"/>
        <v>5</v>
      </c>
      <c r="K169" s="57">
        <f t="shared" si="70"/>
        <v>5</v>
      </c>
      <c r="L169" s="57">
        <f t="shared" si="70"/>
        <v>5</v>
      </c>
      <c r="M169" s="57">
        <f t="shared" si="70"/>
        <v>5</v>
      </c>
      <c r="N169" s="57">
        <f t="shared" si="70"/>
        <v>5</v>
      </c>
      <c r="O169" s="57">
        <f t="shared" si="70"/>
        <v>5</v>
      </c>
      <c r="P169" s="57">
        <f t="shared" si="70"/>
        <v>5</v>
      </c>
      <c r="Q169" s="57">
        <f t="shared" si="70"/>
        <v>5</v>
      </c>
    </row>
    <row r="170" spans="2:17" x14ac:dyDescent="0.3">
      <c r="C170" s="39" t="s">
        <v>298</v>
      </c>
      <c r="D170" s="39"/>
      <c r="E170" s="39"/>
      <c r="F170" s="39"/>
      <c r="G170" s="40">
        <f t="shared" ref="G170:Q170" si="71">G166/G167</f>
        <v>0</v>
      </c>
      <c r="H170" s="40">
        <f t="shared" si="71"/>
        <v>1.5</v>
      </c>
      <c r="I170" s="40">
        <f t="shared" si="71"/>
        <v>1.4677008727720626</v>
      </c>
      <c r="J170" s="40">
        <f t="shared" si="71"/>
        <v>1.440683170098739</v>
      </c>
      <c r="K170" s="40">
        <f t="shared" si="71"/>
        <v>1.4201289203599721</v>
      </c>
      <c r="L170" s="40">
        <f t="shared" si="71"/>
        <v>1.4378427002229648</v>
      </c>
      <c r="M170" s="40">
        <f t="shared" si="71"/>
        <v>1.4535454944821959</v>
      </c>
      <c r="N170" s="40">
        <f t="shared" si="71"/>
        <v>1.4663437858084616</v>
      </c>
      <c r="O170" s="40">
        <f t="shared" si="71"/>
        <v>1.4767075397767833</v>
      </c>
      <c r="P170" s="40">
        <f t="shared" si="71"/>
        <v>1.4866601305261127</v>
      </c>
      <c r="Q170" s="40">
        <f t="shared" si="71"/>
        <v>1.4960948040721944</v>
      </c>
    </row>
    <row r="171" spans="2:17" x14ac:dyDescent="0.3">
      <c r="C171" s="39" t="s">
        <v>299</v>
      </c>
      <c r="D171" s="39"/>
      <c r="E171" s="39"/>
      <c r="F171" s="39"/>
      <c r="G171" s="40">
        <f t="shared" ref="G171:Q171" si="72">G166/G168</f>
        <v>0</v>
      </c>
      <c r="H171" s="40">
        <f t="shared" si="72"/>
        <v>7.5</v>
      </c>
      <c r="I171" s="40">
        <f t="shared" si="72"/>
        <v>7.3385043638603129</v>
      </c>
      <c r="J171" s="40">
        <f t="shared" si="72"/>
        <v>7.2034158504936947</v>
      </c>
      <c r="K171" s="40">
        <f t="shared" si="72"/>
        <v>7.1006446017998606</v>
      </c>
      <c r="L171" s="40">
        <f t="shared" si="72"/>
        <v>7.1892135011148239</v>
      </c>
      <c r="M171" s="40">
        <f t="shared" si="72"/>
        <v>7.2677274724109795</v>
      </c>
      <c r="N171" s="40">
        <f t="shared" si="72"/>
        <v>7.3317189290423084</v>
      </c>
      <c r="O171" s="40">
        <f t="shared" si="72"/>
        <v>7.3835376988839165</v>
      </c>
      <c r="P171" s="40">
        <f t="shared" si="72"/>
        <v>7.4333006526305629</v>
      </c>
      <c r="Q171" s="40">
        <f t="shared" si="72"/>
        <v>7.4804740203609725</v>
      </c>
    </row>
    <row r="172" spans="2:17" x14ac:dyDescent="0.3">
      <c r="C172" s="39" t="s">
        <v>300</v>
      </c>
      <c r="D172" s="39"/>
      <c r="E172" s="39"/>
      <c r="F172" s="39"/>
      <c r="G172" s="40">
        <f t="shared" ref="G172:Q172" si="73">G166/G169</f>
        <v>0</v>
      </c>
      <c r="H172" s="40">
        <f t="shared" si="73"/>
        <v>3</v>
      </c>
      <c r="I172" s="40">
        <f t="shared" si="73"/>
        <v>2.9354017455441253</v>
      </c>
      <c r="J172" s="40">
        <f t="shared" si="73"/>
        <v>2.8813663401974781</v>
      </c>
      <c r="K172" s="40">
        <f t="shared" si="73"/>
        <v>2.8402578407199441</v>
      </c>
      <c r="L172" s="40">
        <f t="shared" si="73"/>
        <v>2.8756854004459296</v>
      </c>
      <c r="M172" s="40">
        <f t="shared" si="73"/>
        <v>2.9070909889643919</v>
      </c>
      <c r="N172" s="40">
        <f t="shared" si="73"/>
        <v>2.9326875716169232</v>
      </c>
      <c r="O172" s="40">
        <f t="shared" si="73"/>
        <v>2.9534150795535665</v>
      </c>
      <c r="P172" s="40">
        <f t="shared" si="73"/>
        <v>2.9733202610522254</v>
      </c>
      <c r="Q172" s="40">
        <f t="shared" si="73"/>
        <v>2.9921896081443888</v>
      </c>
    </row>
    <row r="175" spans="2:17" x14ac:dyDescent="0.3">
      <c r="B175" s="38"/>
      <c r="C175" s="5" t="s">
        <v>296</v>
      </c>
      <c r="D175" s="37"/>
      <c r="E175" s="37"/>
      <c r="F175" s="37"/>
      <c r="G175" s="37"/>
      <c r="H175" s="37"/>
      <c r="I175" s="37"/>
      <c r="J175" s="37"/>
      <c r="K175" s="37"/>
      <c r="L175" s="37"/>
      <c r="M175" s="37"/>
      <c r="N175" s="37"/>
      <c r="O175" s="37"/>
      <c r="P175" s="37"/>
      <c r="Q175" s="37"/>
    </row>
    <row r="176" spans="2:17" x14ac:dyDescent="0.3">
      <c r="C176" s="6" t="s">
        <v>10</v>
      </c>
      <c r="E176" t="s">
        <v>26</v>
      </c>
      <c r="G176" s="58">
        <v>1</v>
      </c>
      <c r="H176" s="58">
        <v>1</v>
      </c>
      <c r="I176" s="58">
        <v>1</v>
      </c>
      <c r="J176" s="58">
        <v>1</v>
      </c>
      <c r="K176" s="58">
        <v>1</v>
      </c>
      <c r="L176" s="58">
        <v>1</v>
      </c>
      <c r="M176" s="58">
        <v>1</v>
      </c>
      <c r="N176" s="58">
        <v>1</v>
      </c>
      <c r="O176" s="58">
        <v>1</v>
      </c>
      <c r="P176" s="58">
        <v>1</v>
      </c>
      <c r="Q176" s="58">
        <v>1</v>
      </c>
    </row>
    <row r="177" spans="2:17" x14ac:dyDescent="0.3">
      <c r="C177" s="6" t="s">
        <v>11</v>
      </c>
      <c r="G177" s="59">
        <v>1.5</v>
      </c>
      <c r="H177" s="59">
        <v>1.5</v>
      </c>
      <c r="I177" s="59">
        <v>1.5</v>
      </c>
      <c r="J177" s="59">
        <v>1.5</v>
      </c>
      <c r="K177" s="59">
        <v>1.5</v>
      </c>
      <c r="L177" s="59">
        <v>1.5</v>
      </c>
      <c r="M177" s="59">
        <v>1.5</v>
      </c>
      <c r="N177" s="59">
        <v>1.5</v>
      </c>
      <c r="O177" s="59">
        <v>1.5</v>
      </c>
      <c r="P177" s="59">
        <v>1.5</v>
      </c>
      <c r="Q177" s="59">
        <v>1.5</v>
      </c>
    </row>
    <row r="178" spans="2:17" x14ac:dyDescent="0.3">
      <c r="C178" s="6" t="s">
        <v>1</v>
      </c>
      <c r="E178" t="s">
        <v>27</v>
      </c>
      <c r="G178" s="57">
        <v>6</v>
      </c>
      <c r="H178" s="57">
        <v>6</v>
      </c>
      <c r="I178" s="57">
        <v>6</v>
      </c>
      <c r="J178" s="57">
        <v>6</v>
      </c>
      <c r="K178" s="57">
        <v>6</v>
      </c>
      <c r="L178" s="57">
        <v>6</v>
      </c>
      <c r="M178" s="57">
        <v>6</v>
      </c>
      <c r="N178" s="57">
        <v>6</v>
      </c>
      <c r="O178" s="57">
        <v>6</v>
      </c>
      <c r="P178" s="57">
        <v>6</v>
      </c>
      <c r="Q178" s="57">
        <v>6</v>
      </c>
    </row>
    <row r="179" spans="2:17" x14ac:dyDescent="0.3">
      <c r="C179" s="6" t="s">
        <v>12</v>
      </c>
      <c r="G179" s="57">
        <v>0.5</v>
      </c>
      <c r="H179" s="57">
        <v>0.5</v>
      </c>
      <c r="I179" s="57">
        <v>0.5</v>
      </c>
      <c r="J179" s="57">
        <v>0.5</v>
      </c>
      <c r="K179" s="57">
        <v>0.5</v>
      </c>
      <c r="L179" s="57">
        <v>0.5</v>
      </c>
      <c r="M179" s="57">
        <v>0.5</v>
      </c>
      <c r="N179" s="57">
        <v>0.5</v>
      </c>
      <c r="O179" s="57">
        <v>0.5</v>
      </c>
      <c r="P179" s="57">
        <v>0.5</v>
      </c>
      <c r="Q179" s="57">
        <v>0.5</v>
      </c>
    </row>
    <row r="180" spans="2:17" x14ac:dyDescent="0.3">
      <c r="C180" t="s">
        <v>38</v>
      </c>
      <c r="G180" s="4">
        <f t="shared" ref="G180:Q180" si="74">SUM(G97:G98)*G177*G176</f>
        <v>0</v>
      </c>
      <c r="H180" s="4">
        <f t="shared" si="74"/>
        <v>0</v>
      </c>
      <c r="I180" s="4">
        <f t="shared" si="74"/>
        <v>105.23269637371409</v>
      </c>
      <c r="J180" s="4">
        <f t="shared" si="74"/>
        <v>106.42101689850216</v>
      </c>
      <c r="K180" s="4">
        <f t="shared" si="74"/>
        <v>107.87529380877746</v>
      </c>
      <c r="L180" s="4">
        <f t="shared" si="74"/>
        <v>109.21829684288744</v>
      </c>
      <c r="M180" s="4">
        <f t="shared" si="74"/>
        <v>109.95414560682917</v>
      </c>
      <c r="N180" s="4">
        <f t="shared" si="74"/>
        <v>110.75490935718727</v>
      </c>
      <c r="O180" s="4">
        <f t="shared" si="74"/>
        <v>111.55014148575982</v>
      </c>
      <c r="P180" s="4">
        <f t="shared" si="74"/>
        <v>112.19347852542828</v>
      </c>
      <c r="Q180" s="4">
        <f t="shared" si="74"/>
        <v>112.87771090505564</v>
      </c>
    </row>
    <row r="181" spans="2:17" x14ac:dyDescent="0.3">
      <c r="C181" t="s">
        <v>37</v>
      </c>
      <c r="G181" s="4">
        <f>G159*G176*G178*G179</f>
        <v>0</v>
      </c>
      <c r="H181" s="4">
        <f t="shared" ref="H181:Q181" si="75">H159*H176*H178*H179</f>
        <v>675</v>
      </c>
      <c r="I181" s="4">
        <f t="shared" si="75"/>
        <v>660.46539274742815</v>
      </c>
      <c r="J181" s="4">
        <f t="shared" si="75"/>
        <v>648.30742654443247</v>
      </c>
      <c r="K181" s="4">
        <f t="shared" si="75"/>
        <v>639.05801416198744</v>
      </c>
      <c r="L181" s="4">
        <f t="shared" si="75"/>
        <v>647.02921510033411</v>
      </c>
      <c r="M181" s="4">
        <f t="shared" si="75"/>
        <v>654.09547251698814</v>
      </c>
      <c r="N181" s="4">
        <f t="shared" si="75"/>
        <v>659.85470361380771</v>
      </c>
      <c r="O181" s="4">
        <f t="shared" si="75"/>
        <v>664.51839289955251</v>
      </c>
      <c r="P181" s="4">
        <f t="shared" si="75"/>
        <v>668.99705873675066</v>
      </c>
      <c r="Q181" s="4">
        <f t="shared" si="75"/>
        <v>673.24266183248756</v>
      </c>
    </row>
    <row r="182" spans="2:17" x14ac:dyDescent="0.3">
      <c r="C182" t="s">
        <v>13</v>
      </c>
      <c r="G182" s="4">
        <f>G180+G181</f>
        <v>0</v>
      </c>
      <c r="H182" s="4">
        <f t="shared" ref="H182:Q182" si="76">H180+H181</f>
        <v>675</v>
      </c>
      <c r="I182" s="4">
        <f t="shared" si="76"/>
        <v>765.69808912114229</v>
      </c>
      <c r="J182" s="4">
        <f t="shared" si="76"/>
        <v>754.72844344293458</v>
      </c>
      <c r="K182" s="4">
        <f t="shared" si="76"/>
        <v>746.93330797076487</v>
      </c>
      <c r="L182" s="4">
        <f t="shared" si="76"/>
        <v>756.24751194322153</v>
      </c>
      <c r="M182" s="4">
        <f t="shared" si="76"/>
        <v>764.04961812381725</v>
      </c>
      <c r="N182" s="4">
        <f t="shared" si="76"/>
        <v>770.60961297099493</v>
      </c>
      <c r="O182" s="4">
        <f t="shared" si="76"/>
        <v>776.06853438531232</v>
      </c>
      <c r="P182" s="4">
        <f t="shared" si="76"/>
        <v>781.19053726217896</v>
      </c>
      <c r="Q182" s="4">
        <f t="shared" si="76"/>
        <v>786.12037273754322</v>
      </c>
    </row>
    <row r="183" spans="2:17" x14ac:dyDescent="0.3">
      <c r="C183" s="6" t="s">
        <v>39</v>
      </c>
      <c r="G183" s="60">
        <v>15</v>
      </c>
      <c r="H183" s="60">
        <v>15</v>
      </c>
      <c r="I183" s="60">
        <f>H183</f>
        <v>15</v>
      </c>
      <c r="J183" s="60">
        <f t="shared" ref="J183:Q184" si="77">I183</f>
        <v>15</v>
      </c>
      <c r="K183" s="60">
        <f t="shared" si="77"/>
        <v>15</v>
      </c>
      <c r="L183" s="60">
        <f t="shared" si="77"/>
        <v>15</v>
      </c>
      <c r="M183" s="60">
        <f t="shared" si="77"/>
        <v>15</v>
      </c>
      <c r="N183" s="60">
        <f t="shared" si="77"/>
        <v>15</v>
      </c>
      <c r="O183" s="60">
        <f t="shared" si="77"/>
        <v>15</v>
      </c>
      <c r="P183" s="60">
        <f t="shared" si="77"/>
        <v>15</v>
      </c>
      <c r="Q183" s="60">
        <f t="shared" si="77"/>
        <v>15</v>
      </c>
    </row>
    <row r="184" spans="2:17" x14ac:dyDescent="0.3">
      <c r="C184" s="6" t="s">
        <v>40</v>
      </c>
      <c r="G184" s="60">
        <v>42</v>
      </c>
      <c r="H184" s="60">
        <v>42</v>
      </c>
      <c r="I184" s="60">
        <f>H184</f>
        <v>42</v>
      </c>
      <c r="J184" s="60">
        <f t="shared" si="77"/>
        <v>42</v>
      </c>
      <c r="K184" s="60">
        <f t="shared" si="77"/>
        <v>42</v>
      </c>
      <c r="L184" s="60">
        <f t="shared" si="77"/>
        <v>42</v>
      </c>
      <c r="M184" s="60">
        <f t="shared" si="77"/>
        <v>42</v>
      </c>
      <c r="N184" s="60">
        <f t="shared" si="77"/>
        <v>42</v>
      </c>
      <c r="O184" s="60">
        <f t="shared" si="77"/>
        <v>42</v>
      </c>
      <c r="P184" s="60">
        <f t="shared" si="77"/>
        <v>42</v>
      </c>
      <c r="Q184" s="60">
        <f t="shared" si="77"/>
        <v>42</v>
      </c>
    </row>
    <row r="185" spans="2:17" x14ac:dyDescent="0.3">
      <c r="C185" s="39" t="s">
        <v>301</v>
      </c>
      <c r="D185" s="39"/>
      <c r="E185" s="39"/>
      <c r="F185" s="39"/>
      <c r="G185" s="40">
        <f>G182/(G183*G184)</f>
        <v>0</v>
      </c>
      <c r="H185" s="40">
        <f>H182/(H183*H184)</f>
        <v>1.0714285714285714</v>
      </c>
      <c r="I185" s="40">
        <f t="shared" ref="I185:Q185" si="78">I182/(I183*I184)</f>
        <v>1.2153937922557814</v>
      </c>
      <c r="J185" s="40">
        <f t="shared" si="78"/>
        <v>1.1979816562586263</v>
      </c>
      <c r="K185" s="40">
        <f t="shared" si="78"/>
        <v>1.1856084253504204</v>
      </c>
      <c r="L185" s="40">
        <f t="shared" si="78"/>
        <v>1.2003928761003517</v>
      </c>
      <c r="M185" s="40">
        <f t="shared" si="78"/>
        <v>1.2127771716251068</v>
      </c>
      <c r="N185" s="40">
        <f t="shared" si="78"/>
        <v>1.223189861858722</v>
      </c>
      <c r="O185" s="40">
        <f t="shared" si="78"/>
        <v>1.2318548164846228</v>
      </c>
      <c r="P185" s="40">
        <f t="shared" si="78"/>
        <v>1.2399849797812363</v>
      </c>
      <c r="Q185" s="40">
        <f t="shared" si="78"/>
        <v>1.2478101154564178</v>
      </c>
    </row>
    <row r="187" spans="2:17" x14ac:dyDescent="0.3">
      <c r="B187" s="38"/>
      <c r="C187" s="5" t="s">
        <v>302</v>
      </c>
      <c r="D187" s="37"/>
      <c r="E187" s="61"/>
      <c r="F187" s="61"/>
      <c r="G187" s="61"/>
      <c r="H187" s="61"/>
      <c r="I187" s="61"/>
      <c r="J187" s="61"/>
      <c r="K187" s="61"/>
      <c r="L187" s="61"/>
      <c r="M187" s="61"/>
      <c r="N187" s="61"/>
      <c r="O187" s="61"/>
      <c r="P187" s="61"/>
      <c r="Q187" s="61"/>
    </row>
    <row r="188" spans="2:17" x14ac:dyDescent="0.3">
      <c r="C188" s="6" t="s">
        <v>14</v>
      </c>
      <c r="E188" t="s">
        <v>28</v>
      </c>
      <c r="G188" s="58">
        <v>0.8</v>
      </c>
      <c r="H188" s="58">
        <v>0.8</v>
      </c>
      <c r="I188" s="58">
        <v>0.8</v>
      </c>
      <c r="J188" s="58">
        <v>0.8</v>
      </c>
      <c r="K188" s="58">
        <v>0.8</v>
      </c>
      <c r="L188" s="58">
        <v>0.8</v>
      </c>
      <c r="M188" s="58">
        <v>0.8</v>
      </c>
      <c r="N188" s="58">
        <v>0.8</v>
      </c>
      <c r="O188" s="58">
        <v>0.8</v>
      </c>
      <c r="P188" s="58">
        <v>0.8</v>
      </c>
      <c r="Q188" s="58">
        <v>0.8</v>
      </c>
    </row>
    <row r="189" spans="2:17" x14ac:dyDescent="0.3">
      <c r="C189" s="6" t="s">
        <v>21</v>
      </c>
      <c r="G189" s="57">
        <v>25</v>
      </c>
      <c r="H189" s="57">
        <v>25</v>
      </c>
      <c r="I189" s="57">
        <v>25</v>
      </c>
      <c r="J189" s="57">
        <v>25</v>
      </c>
      <c r="K189" s="57">
        <v>25</v>
      </c>
      <c r="L189" s="57">
        <v>25</v>
      </c>
      <c r="M189" s="57">
        <v>25</v>
      </c>
      <c r="N189" s="57">
        <v>25</v>
      </c>
      <c r="O189" s="57">
        <v>25</v>
      </c>
      <c r="P189" s="57">
        <v>25</v>
      </c>
      <c r="Q189" s="57">
        <v>25</v>
      </c>
    </row>
    <row r="190" spans="2:17" x14ac:dyDescent="0.3">
      <c r="C190" s="6" t="s">
        <v>15</v>
      </c>
      <c r="G190" s="58">
        <v>0.5</v>
      </c>
      <c r="H190" s="58">
        <v>0.5</v>
      </c>
      <c r="I190" s="58">
        <v>0.5</v>
      </c>
      <c r="J190" s="58">
        <v>0.5</v>
      </c>
      <c r="K190" s="58">
        <v>0.5</v>
      </c>
      <c r="L190" s="58">
        <v>0.5</v>
      </c>
      <c r="M190" s="58">
        <v>0.5</v>
      </c>
      <c r="N190" s="58">
        <v>0.5</v>
      </c>
      <c r="O190" s="58">
        <v>0.5</v>
      </c>
      <c r="P190" s="58">
        <v>0.5</v>
      </c>
      <c r="Q190" s="58">
        <v>0.5</v>
      </c>
    </row>
    <row r="191" spans="2:17" x14ac:dyDescent="0.3">
      <c r="C191" s="6" t="s">
        <v>16</v>
      </c>
      <c r="G191" s="57">
        <v>16</v>
      </c>
      <c r="H191" s="57">
        <v>16</v>
      </c>
      <c r="I191" s="57">
        <v>16</v>
      </c>
      <c r="J191" s="57">
        <v>16</v>
      </c>
      <c r="K191" s="57">
        <v>16</v>
      </c>
      <c r="L191" s="57">
        <v>16</v>
      </c>
      <c r="M191" s="57">
        <v>16</v>
      </c>
      <c r="N191" s="57">
        <v>16</v>
      </c>
      <c r="O191" s="57">
        <v>16</v>
      </c>
      <c r="P191" s="57">
        <v>16</v>
      </c>
      <c r="Q191" s="57">
        <v>16</v>
      </c>
    </row>
    <row r="192" spans="2:17" x14ac:dyDescent="0.3">
      <c r="C192" s="6" t="s">
        <v>41</v>
      </c>
      <c r="E192" t="s">
        <v>29</v>
      </c>
      <c r="G192" s="62">
        <v>1</v>
      </c>
      <c r="H192" s="62">
        <v>1</v>
      </c>
      <c r="I192" s="62">
        <v>1</v>
      </c>
      <c r="J192" s="62">
        <v>1</v>
      </c>
      <c r="K192" s="62">
        <v>1</v>
      </c>
      <c r="L192" s="62">
        <v>1</v>
      </c>
      <c r="M192" s="62">
        <v>1</v>
      </c>
      <c r="N192" s="62">
        <v>1</v>
      </c>
      <c r="O192" s="62">
        <v>1</v>
      </c>
      <c r="P192" s="62">
        <v>1</v>
      </c>
      <c r="Q192" s="62">
        <v>1</v>
      </c>
    </row>
    <row r="193" spans="2:17" x14ac:dyDescent="0.3">
      <c r="C193" t="s">
        <v>17</v>
      </c>
      <c r="G193" s="4">
        <f>SUM(G97)*G188*G189*G192</f>
        <v>0</v>
      </c>
      <c r="H193" s="4">
        <f t="shared" ref="H193:Q193" si="79">SUM(H97)*H188*H189*H192</f>
        <v>0</v>
      </c>
      <c r="I193" s="4">
        <f t="shared" si="79"/>
        <v>1403.102618316188</v>
      </c>
      <c r="J193" s="4">
        <f t="shared" si="79"/>
        <v>1418.9468919800288</v>
      </c>
      <c r="K193" s="4">
        <f t="shared" si="79"/>
        <v>1438.3372507836996</v>
      </c>
      <c r="L193" s="4">
        <f t="shared" si="79"/>
        <v>1456.2439579051659</v>
      </c>
      <c r="M193" s="4">
        <f t="shared" si="79"/>
        <v>1466.0552747577221</v>
      </c>
      <c r="N193" s="4">
        <f t="shared" si="79"/>
        <v>1476.7321247624971</v>
      </c>
      <c r="O193" s="4">
        <f t="shared" si="79"/>
        <v>1487.3352198101311</v>
      </c>
      <c r="P193" s="4">
        <f t="shared" si="79"/>
        <v>1495.9130470057105</v>
      </c>
      <c r="Q193" s="4">
        <f t="shared" si="79"/>
        <v>1505.0361454007418</v>
      </c>
    </row>
    <row r="194" spans="2:17" x14ac:dyDescent="0.3">
      <c r="C194" t="s">
        <v>43</v>
      </c>
      <c r="G194" s="4">
        <f>(G98*G190*G191*G192)</f>
        <v>0</v>
      </c>
      <c r="H194" s="4">
        <f t="shared" ref="H194:Q194" si="80">(H98*H190*H191*H192)</f>
        <v>0</v>
      </c>
      <c r="I194" s="4">
        <f t="shared" si="80"/>
        <v>0</v>
      </c>
      <c r="J194" s="4">
        <f t="shared" si="80"/>
        <v>0</v>
      </c>
      <c r="K194" s="4">
        <f t="shared" si="80"/>
        <v>0</v>
      </c>
      <c r="L194" s="4">
        <f t="shared" si="80"/>
        <v>0</v>
      </c>
      <c r="M194" s="4">
        <f t="shared" si="80"/>
        <v>0</v>
      </c>
      <c r="N194" s="4">
        <f t="shared" si="80"/>
        <v>0</v>
      </c>
      <c r="O194" s="4">
        <f t="shared" si="80"/>
        <v>0</v>
      </c>
      <c r="P194" s="4">
        <f t="shared" si="80"/>
        <v>0</v>
      </c>
      <c r="Q194" s="4">
        <f t="shared" si="80"/>
        <v>0</v>
      </c>
    </row>
    <row r="195" spans="2:17" x14ac:dyDescent="0.3">
      <c r="C195" s="6" t="s">
        <v>42</v>
      </c>
      <c r="E195" t="s">
        <v>29</v>
      </c>
      <c r="G195" s="57">
        <v>15</v>
      </c>
      <c r="H195" s="57">
        <v>15</v>
      </c>
      <c r="I195" s="57">
        <f>H195</f>
        <v>15</v>
      </c>
      <c r="J195" s="57">
        <f t="shared" ref="J195:Q196" si="81">I195</f>
        <v>15</v>
      </c>
      <c r="K195" s="57">
        <f t="shared" si="81"/>
        <v>15</v>
      </c>
      <c r="L195" s="57">
        <f t="shared" si="81"/>
        <v>15</v>
      </c>
      <c r="M195" s="57">
        <f t="shared" si="81"/>
        <v>15</v>
      </c>
      <c r="N195" s="57">
        <f t="shared" si="81"/>
        <v>15</v>
      </c>
      <c r="O195" s="57">
        <f t="shared" si="81"/>
        <v>15</v>
      </c>
      <c r="P195" s="57">
        <f t="shared" si="81"/>
        <v>15</v>
      </c>
      <c r="Q195" s="57">
        <f t="shared" si="81"/>
        <v>15</v>
      </c>
    </row>
    <row r="196" spans="2:17" x14ac:dyDescent="0.3">
      <c r="C196" s="6" t="s">
        <v>40</v>
      </c>
      <c r="G196" s="57">
        <v>42</v>
      </c>
      <c r="H196" s="57">
        <v>42</v>
      </c>
      <c r="I196" s="57">
        <f>H196</f>
        <v>42</v>
      </c>
      <c r="J196" s="57">
        <f t="shared" si="81"/>
        <v>42</v>
      </c>
      <c r="K196" s="57">
        <f t="shared" si="81"/>
        <v>42</v>
      </c>
      <c r="L196" s="57">
        <f t="shared" si="81"/>
        <v>42</v>
      </c>
      <c r="M196" s="57">
        <f t="shared" si="81"/>
        <v>42</v>
      </c>
      <c r="N196" s="57">
        <f t="shared" si="81"/>
        <v>42</v>
      </c>
      <c r="O196" s="57">
        <f t="shared" si="81"/>
        <v>42</v>
      </c>
      <c r="P196" s="57">
        <f t="shared" si="81"/>
        <v>42</v>
      </c>
      <c r="Q196" s="57">
        <f t="shared" si="81"/>
        <v>42</v>
      </c>
    </row>
    <row r="197" spans="2:17" x14ac:dyDescent="0.3">
      <c r="C197" s="39" t="s">
        <v>303</v>
      </c>
      <c r="D197" s="39"/>
      <c r="E197" s="39"/>
      <c r="F197" s="39"/>
      <c r="G197" s="40">
        <f>(G193+G194)/(G195*G196)</f>
        <v>0</v>
      </c>
      <c r="H197" s="40">
        <f>(H193+H194)/(H195*H196)</f>
        <v>0</v>
      </c>
      <c r="I197" s="40">
        <f t="shared" ref="I197:Q197" si="82">(I193+I194)/(I195*I196)</f>
        <v>2.2271470132002986</v>
      </c>
      <c r="J197" s="40">
        <f t="shared" si="82"/>
        <v>2.2522966539365536</v>
      </c>
      <c r="K197" s="40">
        <f t="shared" si="82"/>
        <v>2.2830750012439678</v>
      </c>
      <c r="L197" s="40">
        <f t="shared" si="82"/>
        <v>2.3114983458812155</v>
      </c>
      <c r="M197" s="40">
        <f t="shared" si="82"/>
        <v>2.3270718646947972</v>
      </c>
      <c r="N197" s="40">
        <f t="shared" si="82"/>
        <v>2.3440192456547573</v>
      </c>
      <c r="O197" s="40">
        <f t="shared" si="82"/>
        <v>2.3608495552541764</v>
      </c>
      <c r="P197" s="40">
        <f t="shared" si="82"/>
        <v>2.3744651539773183</v>
      </c>
      <c r="Q197" s="40">
        <f t="shared" si="82"/>
        <v>2.38894626254086</v>
      </c>
    </row>
    <row r="198" spans="2:17" x14ac:dyDescent="0.3">
      <c r="C198" s="14"/>
      <c r="G198" s="13"/>
      <c r="H198" s="13"/>
      <c r="I198" s="13"/>
      <c r="J198" s="13"/>
      <c r="K198" s="13"/>
      <c r="L198" s="13"/>
      <c r="M198" s="13"/>
      <c r="N198" s="13"/>
      <c r="O198" s="13"/>
      <c r="P198" s="13"/>
      <c r="Q198" s="13"/>
    </row>
    <row r="199" spans="2:17" x14ac:dyDescent="0.3">
      <c r="B199" s="38"/>
      <c r="C199" s="5" t="s">
        <v>304</v>
      </c>
      <c r="D199" s="37"/>
      <c r="E199" s="61"/>
      <c r="F199" s="61"/>
      <c r="G199" s="61"/>
      <c r="H199" s="61"/>
      <c r="I199" s="61"/>
      <c r="J199" s="61"/>
      <c r="K199" s="61"/>
      <c r="L199" s="61"/>
      <c r="M199" s="61"/>
      <c r="N199" s="61"/>
      <c r="O199" s="61"/>
      <c r="P199" s="61"/>
      <c r="Q199" s="61"/>
    </row>
    <row r="200" spans="2:17" x14ac:dyDescent="0.3">
      <c r="C200" s="6" t="s">
        <v>18</v>
      </c>
      <c r="E200" t="s">
        <v>30</v>
      </c>
      <c r="G200" s="58">
        <v>0.33</v>
      </c>
      <c r="H200" s="58">
        <v>0.33</v>
      </c>
      <c r="I200" s="58">
        <v>0.33</v>
      </c>
      <c r="J200" s="58">
        <v>0.33</v>
      </c>
      <c r="K200" s="58">
        <f t="shared" ref="K200:Q200" si="83">J200</f>
        <v>0.33</v>
      </c>
      <c r="L200" s="58">
        <f t="shared" si="83"/>
        <v>0.33</v>
      </c>
      <c r="M200" s="58">
        <f t="shared" si="83"/>
        <v>0.33</v>
      </c>
      <c r="N200" s="58">
        <f t="shared" si="83"/>
        <v>0.33</v>
      </c>
      <c r="O200" s="58">
        <f t="shared" si="83"/>
        <v>0.33</v>
      </c>
      <c r="P200" s="58">
        <f t="shared" si="83"/>
        <v>0.33</v>
      </c>
      <c r="Q200" s="58">
        <f t="shared" si="83"/>
        <v>0.33</v>
      </c>
    </row>
    <row r="201" spans="2:17" x14ac:dyDescent="0.3">
      <c r="C201" s="6" t="s">
        <v>20</v>
      </c>
      <c r="G201" s="57">
        <v>10</v>
      </c>
      <c r="H201" s="57">
        <v>10</v>
      </c>
      <c r="I201" s="57">
        <v>10</v>
      </c>
      <c r="J201" s="57">
        <v>10</v>
      </c>
      <c r="K201" s="57">
        <v>10</v>
      </c>
      <c r="L201" s="57">
        <v>10</v>
      </c>
      <c r="M201" s="57">
        <v>10</v>
      </c>
      <c r="N201" s="57">
        <v>10</v>
      </c>
      <c r="O201" s="57">
        <v>10</v>
      </c>
      <c r="P201" s="57">
        <v>10</v>
      </c>
      <c r="Q201" s="57">
        <v>10</v>
      </c>
    </row>
    <row r="202" spans="2:17" x14ac:dyDescent="0.3">
      <c r="C202" s="6" t="s">
        <v>19</v>
      </c>
      <c r="E202" t="s">
        <v>31</v>
      </c>
      <c r="G202" s="57">
        <v>1.5</v>
      </c>
      <c r="H202" s="57">
        <v>1.5</v>
      </c>
      <c r="I202" s="57">
        <v>1.5</v>
      </c>
      <c r="J202" s="57">
        <v>1.5</v>
      </c>
      <c r="K202" s="57">
        <v>1.5</v>
      </c>
      <c r="L202" s="57">
        <v>1.5</v>
      </c>
      <c r="M202" s="57">
        <v>1.5</v>
      </c>
      <c r="N202" s="57">
        <v>1.5</v>
      </c>
      <c r="O202" s="57">
        <v>1.5</v>
      </c>
      <c r="P202" s="57">
        <v>1.5</v>
      </c>
      <c r="Q202" s="57">
        <v>1.5</v>
      </c>
    </row>
    <row r="203" spans="2:17" x14ac:dyDescent="0.3">
      <c r="C203" t="s">
        <v>45</v>
      </c>
      <c r="G203" s="4">
        <f t="shared" ref="G203:Q203" si="84">G97*G200*G201*G202</f>
        <v>0</v>
      </c>
      <c r="H203" s="4">
        <f t="shared" si="84"/>
        <v>0</v>
      </c>
      <c r="I203" s="4">
        <f t="shared" si="84"/>
        <v>347.26789803325653</v>
      </c>
      <c r="J203" s="4">
        <f t="shared" si="84"/>
        <v>351.18935576505714</v>
      </c>
      <c r="K203" s="4">
        <f t="shared" si="84"/>
        <v>355.98846956896568</v>
      </c>
      <c r="L203" s="4">
        <f t="shared" si="84"/>
        <v>360.42037958152855</v>
      </c>
      <c r="M203" s="4">
        <f t="shared" si="84"/>
        <v>362.84868050253624</v>
      </c>
      <c r="N203" s="4">
        <f t="shared" si="84"/>
        <v>365.49120087871802</v>
      </c>
      <c r="O203" s="4">
        <f t="shared" si="84"/>
        <v>368.11546690300736</v>
      </c>
      <c r="P203" s="4">
        <f t="shared" si="84"/>
        <v>370.23847913391342</v>
      </c>
      <c r="Q203" s="4">
        <f t="shared" si="84"/>
        <v>372.49644598668357</v>
      </c>
    </row>
    <row r="204" spans="2:17" x14ac:dyDescent="0.3">
      <c r="C204" t="s">
        <v>46</v>
      </c>
      <c r="G204" s="4">
        <f t="shared" ref="G204:Q204" si="85">G98*G200*G201*G202</f>
        <v>0</v>
      </c>
      <c r="H204" s="4">
        <f t="shared" si="85"/>
        <v>0</v>
      </c>
      <c r="I204" s="4">
        <f t="shared" si="85"/>
        <v>0</v>
      </c>
      <c r="J204" s="4">
        <f t="shared" si="85"/>
        <v>0</v>
      </c>
      <c r="K204" s="4">
        <f t="shared" si="85"/>
        <v>0</v>
      </c>
      <c r="L204" s="4">
        <f t="shared" si="85"/>
        <v>0</v>
      </c>
      <c r="M204" s="4">
        <f t="shared" si="85"/>
        <v>0</v>
      </c>
      <c r="N204" s="4">
        <f t="shared" si="85"/>
        <v>0</v>
      </c>
      <c r="O204" s="4">
        <f t="shared" si="85"/>
        <v>0</v>
      </c>
      <c r="P204" s="4">
        <f t="shared" si="85"/>
        <v>0</v>
      </c>
      <c r="Q204" s="4">
        <f t="shared" si="85"/>
        <v>0</v>
      </c>
    </row>
    <row r="205" spans="2:17" x14ac:dyDescent="0.3">
      <c r="C205" s="6" t="s">
        <v>44</v>
      </c>
      <c r="E205" t="s">
        <v>31</v>
      </c>
      <c r="G205" s="57">
        <v>15</v>
      </c>
      <c r="H205" s="57">
        <v>15</v>
      </c>
      <c r="I205" s="57">
        <v>15</v>
      </c>
      <c r="J205" s="57">
        <v>15</v>
      </c>
      <c r="K205" s="57">
        <v>15</v>
      </c>
      <c r="L205" s="57">
        <v>15</v>
      </c>
      <c r="M205" s="57">
        <v>15</v>
      </c>
      <c r="N205" s="57">
        <v>15</v>
      </c>
      <c r="O205" s="57">
        <v>15</v>
      </c>
      <c r="P205" s="57">
        <v>15</v>
      </c>
      <c r="Q205" s="57">
        <v>15</v>
      </c>
    </row>
    <row r="206" spans="2:17" x14ac:dyDescent="0.3">
      <c r="C206" s="6" t="s">
        <v>40</v>
      </c>
      <c r="G206" s="57">
        <v>42</v>
      </c>
      <c r="H206" s="57">
        <v>42</v>
      </c>
      <c r="I206" s="57">
        <v>42</v>
      </c>
      <c r="J206" s="57">
        <v>42</v>
      </c>
      <c r="K206" s="57">
        <v>42</v>
      </c>
      <c r="L206" s="57">
        <v>42</v>
      </c>
      <c r="M206" s="57">
        <v>42</v>
      </c>
      <c r="N206" s="57">
        <v>42</v>
      </c>
      <c r="O206" s="57">
        <v>42</v>
      </c>
      <c r="P206" s="57">
        <v>42</v>
      </c>
      <c r="Q206" s="57">
        <v>42</v>
      </c>
    </row>
    <row r="207" spans="2:17" x14ac:dyDescent="0.3">
      <c r="C207" s="39" t="s">
        <v>305</v>
      </c>
      <c r="D207" s="39"/>
      <c r="E207" s="39"/>
      <c r="F207" s="39"/>
      <c r="G207" s="40">
        <f>(G203+G204)/(G205*G206)</f>
        <v>0</v>
      </c>
      <c r="H207" s="40">
        <f>(H203+H204)/(H205*H206)</f>
        <v>0</v>
      </c>
      <c r="I207" s="40">
        <f t="shared" ref="I207:Q207" si="86">(I203+I204)/(I205*I206)</f>
        <v>0.5512188857670739</v>
      </c>
      <c r="J207" s="40">
        <f t="shared" si="86"/>
        <v>0.55744342184929707</v>
      </c>
      <c r="K207" s="40">
        <f t="shared" si="86"/>
        <v>0.56506106280788204</v>
      </c>
      <c r="L207" s="40">
        <f t="shared" si="86"/>
        <v>0.57209584060560092</v>
      </c>
      <c r="M207" s="40">
        <f t="shared" si="86"/>
        <v>0.57595028651196234</v>
      </c>
      <c r="N207" s="40">
        <f t="shared" si="86"/>
        <v>0.58014476329955245</v>
      </c>
      <c r="O207" s="40">
        <f t="shared" si="86"/>
        <v>0.5843102649254085</v>
      </c>
      <c r="P207" s="40">
        <f t="shared" si="86"/>
        <v>0.58768012560938643</v>
      </c>
      <c r="Q207" s="40">
        <f t="shared" si="86"/>
        <v>0.59126419997886281</v>
      </c>
    </row>
    <row r="208" spans="2:17" x14ac:dyDescent="0.3">
      <c r="C208" s="14"/>
      <c r="G208" s="13"/>
      <c r="H208" s="13"/>
      <c r="I208" s="13"/>
      <c r="J208" s="13"/>
      <c r="K208" s="13"/>
      <c r="L208" s="13"/>
      <c r="M208" s="13"/>
      <c r="N208" s="13"/>
      <c r="O208" s="13"/>
      <c r="P208" s="13"/>
      <c r="Q208" s="13"/>
    </row>
    <row r="209" spans="2:17" x14ac:dyDescent="0.3">
      <c r="B209" s="6"/>
      <c r="C209" s="39"/>
      <c r="D209" s="39"/>
      <c r="E209" s="39"/>
      <c r="F209" s="39"/>
      <c r="G209" s="40"/>
      <c r="H209" s="40"/>
      <c r="I209" s="40"/>
      <c r="J209" s="40"/>
      <c r="K209" s="40"/>
      <c r="L209" s="40"/>
      <c r="M209" s="40"/>
      <c r="N209" s="40"/>
      <c r="O209" s="40"/>
      <c r="P209" s="40"/>
      <c r="Q209" s="40"/>
    </row>
    <row r="210" spans="2:17" x14ac:dyDescent="0.3">
      <c r="B210" s="66"/>
      <c r="C210" s="67" t="s">
        <v>306</v>
      </c>
      <c r="D210" s="66"/>
      <c r="E210" s="66" t="s">
        <v>7</v>
      </c>
      <c r="F210" s="66"/>
      <c r="G210" s="68"/>
      <c r="H210" s="68"/>
      <c r="I210" s="68"/>
      <c r="J210" s="68"/>
      <c r="K210" s="68"/>
      <c r="L210" s="68"/>
      <c r="M210" s="68"/>
      <c r="N210" s="68"/>
      <c r="O210" s="68"/>
      <c r="P210" s="68"/>
      <c r="Q210" s="68"/>
    </row>
    <row r="212" spans="2:17" x14ac:dyDescent="0.3">
      <c r="B212" s="5"/>
      <c r="C212" s="5" t="str">
        <f>C166</f>
        <v>WTE - Care coordinators</v>
      </c>
      <c r="D212" s="5"/>
      <c r="E212" s="5"/>
      <c r="F212" s="5"/>
      <c r="G212" s="5"/>
      <c r="H212" s="5"/>
      <c r="I212" s="5"/>
      <c r="J212" s="5"/>
      <c r="K212" s="5"/>
      <c r="L212" s="5"/>
      <c r="M212" s="5"/>
      <c r="N212" s="5"/>
      <c r="O212" s="5"/>
      <c r="P212" s="5"/>
      <c r="Q212" s="5"/>
    </row>
    <row r="213" spans="2:17" x14ac:dyDescent="0.3">
      <c r="C213" s="25" t="s">
        <v>307</v>
      </c>
      <c r="G213" s="10">
        <f t="shared" ref="G213:Q213" si="87">G166</f>
        <v>0</v>
      </c>
      <c r="H213" s="10">
        <f t="shared" si="87"/>
        <v>15</v>
      </c>
      <c r="I213" s="10">
        <f t="shared" si="87"/>
        <v>14.677008727720626</v>
      </c>
      <c r="J213" s="10">
        <f t="shared" si="87"/>
        <v>14.406831700987389</v>
      </c>
      <c r="K213" s="10">
        <f t="shared" si="87"/>
        <v>14.201289203599721</v>
      </c>
      <c r="L213" s="10">
        <f t="shared" si="87"/>
        <v>14.378427002229648</v>
      </c>
      <c r="M213" s="10">
        <f t="shared" si="87"/>
        <v>14.535454944821959</v>
      </c>
      <c r="N213" s="10">
        <f t="shared" si="87"/>
        <v>14.663437858084617</v>
      </c>
      <c r="O213" s="10">
        <f t="shared" si="87"/>
        <v>14.767075397767833</v>
      </c>
      <c r="P213" s="10">
        <f t="shared" si="87"/>
        <v>14.866601305261126</v>
      </c>
      <c r="Q213" s="10">
        <f t="shared" si="87"/>
        <v>14.960948040721945</v>
      </c>
    </row>
    <row r="214" spans="2:17" x14ac:dyDescent="0.3">
      <c r="C214" s="25" t="s">
        <v>308</v>
      </c>
      <c r="G214" s="10">
        <f>SUM(G218:G227)</f>
        <v>10</v>
      </c>
      <c r="H214" s="10">
        <f t="shared" ref="H214:Q214" si="88">SUM(H218:H227)</f>
        <v>10</v>
      </c>
      <c r="I214" s="10">
        <f t="shared" si="88"/>
        <v>10</v>
      </c>
      <c r="J214" s="10">
        <f t="shared" si="88"/>
        <v>10</v>
      </c>
      <c r="K214" s="10">
        <f t="shared" si="88"/>
        <v>10</v>
      </c>
      <c r="L214" s="10">
        <f t="shared" si="88"/>
        <v>10</v>
      </c>
      <c r="M214" s="10">
        <f t="shared" si="88"/>
        <v>10</v>
      </c>
      <c r="N214" s="10">
        <f t="shared" si="88"/>
        <v>10</v>
      </c>
      <c r="O214" s="10">
        <f t="shared" si="88"/>
        <v>10</v>
      </c>
      <c r="P214" s="10">
        <f t="shared" si="88"/>
        <v>10</v>
      </c>
      <c r="Q214" s="10">
        <f t="shared" si="88"/>
        <v>10</v>
      </c>
    </row>
    <row r="215" spans="2:17" x14ac:dyDescent="0.3">
      <c r="C215" s="25" t="s">
        <v>309</v>
      </c>
      <c r="G215" s="10">
        <f>G214-G213</f>
        <v>10</v>
      </c>
      <c r="H215" s="10">
        <f t="shared" ref="H215:Q215" si="89">H214-H213</f>
        <v>-5</v>
      </c>
      <c r="I215" s="10">
        <f t="shared" si="89"/>
        <v>-4.6770087277206258</v>
      </c>
      <c r="J215" s="10">
        <f t="shared" si="89"/>
        <v>-4.4068317009873894</v>
      </c>
      <c r="K215" s="10">
        <f t="shared" si="89"/>
        <v>-4.2012892035997211</v>
      </c>
      <c r="L215" s="10">
        <f t="shared" si="89"/>
        <v>-4.3784270022296479</v>
      </c>
      <c r="M215" s="10">
        <f t="shared" si="89"/>
        <v>-4.535454944821959</v>
      </c>
      <c r="N215" s="10">
        <f t="shared" si="89"/>
        <v>-4.6634378580846167</v>
      </c>
      <c r="O215" s="10">
        <f t="shared" si="89"/>
        <v>-4.7670753977678331</v>
      </c>
      <c r="P215" s="10">
        <f t="shared" si="89"/>
        <v>-4.8666013052611259</v>
      </c>
      <c r="Q215" s="10">
        <f t="shared" si="89"/>
        <v>-4.9609480407219451</v>
      </c>
    </row>
    <row r="216" spans="2:17" x14ac:dyDescent="0.3">
      <c r="C216" s="25" t="s">
        <v>310</v>
      </c>
      <c r="G216" s="69">
        <f>SUMPRODUCT($D218:$D227,G218:G227)</f>
        <v>370000</v>
      </c>
      <c r="H216" s="69">
        <f t="shared" ref="H216:Q216" si="90">SUMPRODUCT($D218:$D227,H218:H227)</f>
        <v>370000</v>
      </c>
      <c r="I216" s="69">
        <f t="shared" si="90"/>
        <v>370000</v>
      </c>
      <c r="J216" s="69">
        <f t="shared" si="90"/>
        <v>370000</v>
      </c>
      <c r="K216" s="69">
        <f t="shared" si="90"/>
        <v>370000</v>
      </c>
      <c r="L216" s="69">
        <f t="shared" si="90"/>
        <v>370000</v>
      </c>
      <c r="M216" s="69">
        <f t="shared" si="90"/>
        <v>370000</v>
      </c>
      <c r="N216" s="69">
        <f t="shared" si="90"/>
        <v>370000</v>
      </c>
      <c r="O216" s="69">
        <f t="shared" si="90"/>
        <v>370000</v>
      </c>
      <c r="P216" s="69">
        <f t="shared" si="90"/>
        <v>370000</v>
      </c>
      <c r="Q216" s="69">
        <f t="shared" si="90"/>
        <v>370000</v>
      </c>
    </row>
    <row r="217" spans="2:17" x14ac:dyDescent="0.3">
      <c r="B217" s="29"/>
      <c r="C217" s="30" t="s">
        <v>312</v>
      </c>
      <c r="D217" s="30" t="s">
        <v>318</v>
      </c>
      <c r="E217" s="29"/>
      <c r="F217" s="29"/>
      <c r="G217" s="31"/>
      <c r="H217" s="31"/>
      <c r="I217" s="31"/>
      <c r="J217" s="31"/>
      <c r="K217" s="31"/>
      <c r="L217" s="31"/>
      <c r="M217" s="31"/>
      <c r="N217" s="31"/>
      <c r="O217" s="31"/>
      <c r="P217" s="31"/>
      <c r="Q217" s="31"/>
    </row>
    <row r="218" spans="2:17" x14ac:dyDescent="0.3">
      <c r="B218" s="26">
        <v>1</v>
      </c>
      <c r="C218" s="70" t="s">
        <v>121</v>
      </c>
      <c r="D218" s="73">
        <v>37000</v>
      </c>
      <c r="E218" s="71"/>
      <c r="F218" s="71"/>
      <c r="G218" s="72">
        <v>10</v>
      </c>
      <c r="H218" s="72">
        <v>10</v>
      </c>
      <c r="I218" s="72">
        <v>10</v>
      </c>
      <c r="J218" s="72">
        <v>10</v>
      </c>
      <c r="K218" s="72">
        <v>10</v>
      </c>
      <c r="L218" s="72">
        <v>10</v>
      </c>
      <c r="M218" s="72">
        <v>10</v>
      </c>
      <c r="N218" s="72">
        <v>10</v>
      </c>
      <c r="O218" s="72">
        <v>10</v>
      </c>
      <c r="P218" s="72">
        <v>10</v>
      </c>
      <c r="Q218" s="72">
        <v>10</v>
      </c>
    </row>
    <row r="219" spans="2:17" x14ac:dyDescent="0.3">
      <c r="B219" s="26">
        <v>2</v>
      </c>
      <c r="C219" s="70"/>
      <c r="D219" s="73"/>
      <c r="E219" s="71"/>
      <c r="F219" s="71"/>
      <c r="G219" s="72"/>
      <c r="H219" s="72"/>
      <c r="I219" s="72"/>
      <c r="J219" s="72"/>
      <c r="K219" s="72"/>
      <c r="L219" s="72"/>
      <c r="M219" s="72"/>
      <c r="N219" s="72"/>
      <c r="O219" s="72"/>
      <c r="P219" s="72"/>
      <c r="Q219" s="72"/>
    </row>
    <row r="220" spans="2:17" x14ac:dyDescent="0.3">
      <c r="B220" s="26">
        <v>3</v>
      </c>
      <c r="C220" s="70"/>
      <c r="D220" s="73"/>
      <c r="E220" s="71"/>
      <c r="F220" s="71"/>
      <c r="G220" s="72"/>
      <c r="H220" s="72"/>
      <c r="I220" s="72"/>
      <c r="J220" s="72"/>
      <c r="K220" s="72"/>
      <c r="L220" s="72"/>
      <c r="M220" s="72"/>
      <c r="N220" s="72"/>
      <c r="O220" s="72"/>
      <c r="P220" s="72"/>
      <c r="Q220" s="72"/>
    </row>
    <row r="221" spans="2:17" x14ac:dyDescent="0.3">
      <c r="B221" s="26">
        <v>4</v>
      </c>
      <c r="C221" s="70"/>
      <c r="D221" s="73"/>
      <c r="E221" s="71"/>
      <c r="F221" s="71"/>
      <c r="G221" s="72"/>
      <c r="H221" s="72"/>
      <c r="I221" s="72"/>
      <c r="J221" s="72"/>
      <c r="K221" s="72"/>
      <c r="L221" s="72"/>
      <c r="M221" s="72"/>
      <c r="N221" s="72"/>
      <c r="O221" s="72"/>
      <c r="P221" s="72"/>
      <c r="Q221" s="72"/>
    </row>
    <row r="222" spans="2:17" x14ac:dyDescent="0.3">
      <c r="B222" s="26">
        <v>5</v>
      </c>
      <c r="C222" s="70"/>
      <c r="D222" s="73"/>
      <c r="E222" s="71"/>
      <c r="F222" s="71"/>
      <c r="G222" s="72"/>
      <c r="H222" s="72"/>
      <c r="I222" s="72"/>
      <c r="J222" s="72"/>
      <c r="K222" s="72"/>
      <c r="L222" s="72"/>
      <c r="M222" s="72"/>
      <c r="N222" s="72"/>
      <c r="O222" s="72"/>
      <c r="P222" s="72"/>
      <c r="Q222" s="72"/>
    </row>
    <row r="223" spans="2:17" x14ac:dyDescent="0.3">
      <c r="B223" s="26">
        <v>6</v>
      </c>
      <c r="C223" s="70"/>
      <c r="D223" s="73"/>
      <c r="E223" s="71"/>
      <c r="F223" s="71"/>
      <c r="G223" s="72"/>
      <c r="H223" s="72"/>
      <c r="I223" s="72"/>
      <c r="J223" s="72"/>
      <c r="K223" s="72"/>
      <c r="L223" s="72"/>
      <c r="M223" s="72"/>
      <c r="N223" s="72"/>
      <c r="O223" s="72"/>
      <c r="P223" s="72"/>
      <c r="Q223" s="72"/>
    </row>
    <row r="224" spans="2:17" x14ac:dyDescent="0.3">
      <c r="B224" s="26">
        <v>7</v>
      </c>
      <c r="C224" s="70"/>
      <c r="D224" s="73"/>
      <c r="E224" s="71"/>
      <c r="F224" s="71"/>
      <c r="G224" s="72"/>
      <c r="H224" s="72"/>
      <c r="I224" s="72"/>
      <c r="J224" s="72"/>
      <c r="K224" s="72"/>
      <c r="L224" s="72"/>
      <c r="M224" s="72"/>
      <c r="N224" s="72"/>
      <c r="O224" s="72"/>
      <c r="P224" s="72"/>
      <c r="Q224" s="72"/>
    </row>
    <row r="225" spans="2:17" x14ac:dyDescent="0.3">
      <c r="B225" s="26">
        <v>8</v>
      </c>
      <c r="C225" s="70"/>
      <c r="D225" s="73"/>
      <c r="E225" s="71"/>
      <c r="F225" s="71"/>
      <c r="G225" s="72"/>
      <c r="H225" s="72"/>
      <c r="I225" s="72"/>
      <c r="J225" s="72"/>
      <c r="K225" s="72"/>
      <c r="L225" s="72"/>
      <c r="M225" s="72"/>
      <c r="N225" s="72"/>
      <c r="O225" s="72"/>
      <c r="P225" s="72"/>
      <c r="Q225" s="72"/>
    </row>
    <row r="226" spans="2:17" x14ac:dyDescent="0.3">
      <c r="B226" s="26">
        <v>9</v>
      </c>
      <c r="C226" s="70"/>
      <c r="D226" s="73"/>
      <c r="E226" s="71"/>
      <c r="F226" s="71"/>
      <c r="G226" s="72"/>
      <c r="H226" s="72"/>
      <c r="I226" s="72"/>
      <c r="J226" s="72"/>
      <c r="K226" s="72"/>
      <c r="L226" s="72"/>
      <c r="M226" s="72"/>
      <c r="N226" s="72"/>
      <c r="O226" s="72"/>
      <c r="P226" s="72"/>
      <c r="Q226" s="72"/>
    </row>
    <row r="227" spans="2:17" x14ac:dyDescent="0.3">
      <c r="B227" s="26">
        <v>10</v>
      </c>
      <c r="C227" s="70"/>
      <c r="D227" s="73"/>
      <c r="E227" s="71"/>
      <c r="F227" s="71"/>
      <c r="G227" s="72"/>
      <c r="H227" s="72"/>
      <c r="I227" s="72"/>
      <c r="J227" s="72"/>
      <c r="K227" s="72"/>
      <c r="L227" s="72"/>
      <c r="M227" s="72"/>
      <c r="N227" s="72"/>
      <c r="O227" s="72"/>
      <c r="P227" s="72"/>
      <c r="Q227" s="72"/>
    </row>
    <row r="229" spans="2:17" x14ac:dyDescent="0.3">
      <c r="B229" s="5"/>
      <c r="C229" s="5" t="str">
        <f>C170</f>
        <v>WTE - Team Leaders</v>
      </c>
      <c r="D229" s="5"/>
      <c r="E229" s="5"/>
      <c r="F229" s="5"/>
      <c r="G229" s="5"/>
      <c r="H229" s="5"/>
      <c r="I229" s="5"/>
      <c r="J229" s="5"/>
      <c r="K229" s="5"/>
      <c r="L229" s="5"/>
      <c r="M229" s="5"/>
      <c r="N229" s="5"/>
      <c r="O229" s="5"/>
      <c r="P229" s="5"/>
      <c r="Q229" s="5"/>
    </row>
    <row r="230" spans="2:17" x14ac:dyDescent="0.3">
      <c r="C230" s="25" t="s">
        <v>307</v>
      </c>
      <c r="G230" s="10">
        <f>G170</f>
        <v>0</v>
      </c>
      <c r="H230" s="10">
        <f t="shared" ref="H230:Q230" si="91">H170</f>
        <v>1.5</v>
      </c>
      <c r="I230" s="10">
        <f t="shared" si="91"/>
        <v>1.4677008727720626</v>
      </c>
      <c r="J230" s="10">
        <f t="shared" si="91"/>
        <v>1.440683170098739</v>
      </c>
      <c r="K230" s="10">
        <f t="shared" si="91"/>
        <v>1.4201289203599721</v>
      </c>
      <c r="L230" s="10">
        <f t="shared" si="91"/>
        <v>1.4378427002229648</v>
      </c>
      <c r="M230" s="10">
        <f t="shared" si="91"/>
        <v>1.4535454944821959</v>
      </c>
      <c r="N230" s="10">
        <f t="shared" si="91"/>
        <v>1.4663437858084616</v>
      </c>
      <c r="O230" s="10">
        <f t="shared" si="91"/>
        <v>1.4767075397767833</v>
      </c>
      <c r="P230" s="10">
        <f t="shared" si="91"/>
        <v>1.4866601305261127</v>
      </c>
      <c r="Q230" s="10">
        <f t="shared" si="91"/>
        <v>1.4960948040721944</v>
      </c>
    </row>
    <row r="231" spans="2:17" x14ac:dyDescent="0.3">
      <c r="C231" s="25" t="s">
        <v>308</v>
      </c>
      <c r="G231" s="10">
        <f>SUM(G235:G244)</f>
        <v>10</v>
      </c>
      <c r="H231" s="10">
        <f t="shared" ref="H231:Q231" si="92">SUM(H235:H244)</f>
        <v>10</v>
      </c>
      <c r="I231" s="10">
        <f t="shared" si="92"/>
        <v>10</v>
      </c>
      <c r="J231" s="10">
        <f t="shared" si="92"/>
        <v>10</v>
      </c>
      <c r="K231" s="10">
        <f t="shared" si="92"/>
        <v>10</v>
      </c>
      <c r="L231" s="10">
        <f t="shared" si="92"/>
        <v>10</v>
      </c>
      <c r="M231" s="10">
        <f t="shared" si="92"/>
        <v>10</v>
      </c>
      <c r="N231" s="10">
        <f t="shared" si="92"/>
        <v>10</v>
      </c>
      <c r="O231" s="10">
        <f t="shared" si="92"/>
        <v>10</v>
      </c>
      <c r="P231" s="10">
        <f t="shared" si="92"/>
        <v>10</v>
      </c>
      <c r="Q231" s="10">
        <f t="shared" si="92"/>
        <v>10</v>
      </c>
    </row>
    <row r="232" spans="2:17" x14ac:dyDescent="0.3">
      <c r="C232" s="25" t="s">
        <v>309</v>
      </c>
      <c r="G232" s="10">
        <f>G231-G230</f>
        <v>10</v>
      </c>
      <c r="H232" s="10">
        <f t="shared" ref="H232:Q232" si="93">H231-H230</f>
        <v>8.5</v>
      </c>
      <c r="I232" s="10">
        <f t="shared" si="93"/>
        <v>8.5322991272279367</v>
      </c>
      <c r="J232" s="10">
        <f t="shared" si="93"/>
        <v>8.5593168299012614</v>
      </c>
      <c r="K232" s="10">
        <f t="shared" si="93"/>
        <v>8.5798710796400286</v>
      </c>
      <c r="L232" s="10">
        <f t="shared" si="93"/>
        <v>8.5621572997770343</v>
      </c>
      <c r="M232" s="10">
        <f t="shared" si="93"/>
        <v>8.5464545055178043</v>
      </c>
      <c r="N232" s="10">
        <f t="shared" si="93"/>
        <v>8.533656214191538</v>
      </c>
      <c r="O232" s="10">
        <f t="shared" si="93"/>
        <v>8.5232924602232174</v>
      </c>
      <c r="P232" s="10">
        <f t="shared" si="93"/>
        <v>8.5133398694738869</v>
      </c>
      <c r="Q232" s="10">
        <f t="shared" si="93"/>
        <v>8.5039051959278051</v>
      </c>
    </row>
    <row r="233" spans="2:17" x14ac:dyDescent="0.3">
      <c r="C233" s="25" t="s">
        <v>310</v>
      </c>
      <c r="G233" s="69">
        <f>SUMPRODUCT($D235:$D244,G235:G244)</f>
        <v>450000</v>
      </c>
      <c r="H233" s="69">
        <f t="shared" ref="H233:Q233" si="94">SUMPRODUCT($D235:$D244,H235:H244)</f>
        <v>450000</v>
      </c>
      <c r="I233" s="69">
        <f t="shared" si="94"/>
        <v>450000</v>
      </c>
      <c r="J233" s="69">
        <f t="shared" si="94"/>
        <v>450000</v>
      </c>
      <c r="K233" s="69">
        <f t="shared" si="94"/>
        <v>450000</v>
      </c>
      <c r="L233" s="69">
        <f t="shared" si="94"/>
        <v>450000</v>
      </c>
      <c r="M233" s="69">
        <f t="shared" si="94"/>
        <v>450000</v>
      </c>
      <c r="N233" s="69">
        <f t="shared" si="94"/>
        <v>450000</v>
      </c>
      <c r="O233" s="69">
        <f t="shared" si="94"/>
        <v>450000</v>
      </c>
      <c r="P233" s="69">
        <f t="shared" si="94"/>
        <v>450000</v>
      </c>
      <c r="Q233" s="69">
        <f t="shared" si="94"/>
        <v>450000</v>
      </c>
    </row>
    <row r="234" spans="2:17" x14ac:dyDescent="0.3">
      <c r="B234" s="29"/>
      <c r="C234" s="30" t="s">
        <v>312</v>
      </c>
      <c r="D234" s="30" t="s">
        <v>318</v>
      </c>
      <c r="E234" s="29"/>
      <c r="F234" s="29"/>
      <c r="G234" s="31"/>
      <c r="H234" s="31"/>
      <c r="I234" s="31"/>
      <c r="J234" s="31"/>
      <c r="K234" s="31"/>
      <c r="L234" s="31"/>
      <c r="M234" s="31"/>
      <c r="N234" s="31"/>
      <c r="O234" s="31"/>
      <c r="P234" s="31"/>
      <c r="Q234" s="31"/>
    </row>
    <row r="235" spans="2:17" x14ac:dyDescent="0.3">
      <c r="B235" s="26">
        <v>1</v>
      </c>
      <c r="C235" s="70" t="s">
        <v>314</v>
      </c>
      <c r="D235" s="73">
        <v>45000</v>
      </c>
      <c r="E235" s="71"/>
      <c r="F235" s="71"/>
      <c r="G235" s="72">
        <v>10</v>
      </c>
      <c r="H235" s="72">
        <v>10</v>
      </c>
      <c r="I235" s="72">
        <v>10</v>
      </c>
      <c r="J235" s="72">
        <v>10</v>
      </c>
      <c r="K235" s="72">
        <v>10</v>
      </c>
      <c r="L235" s="72">
        <v>10</v>
      </c>
      <c r="M235" s="72">
        <v>10</v>
      </c>
      <c r="N235" s="72">
        <v>10</v>
      </c>
      <c r="O235" s="72">
        <v>10</v>
      </c>
      <c r="P235" s="72">
        <v>10</v>
      </c>
      <c r="Q235" s="72">
        <v>10</v>
      </c>
    </row>
    <row r="236" spans="2:17" x14ac:dyDescent="0.3">
      <c r="B236" s="26">
        <v>2</v>
      </c>
      <c r="C236" s="70"/>
      <c r="D236" s="73"/>
      <c r="E236" s="71"/>
      <c r="F236" s="71"/>
      <c r="G236" s="72"/>
      <c r="H236" s="72"/>
      <c r="I236" s="72"/>
      <c r="J236" s="72"/>
      <c r="K236" s="72"/>
      <c r="L236" s="72"/>
      <c r="M236" s="72"/>
      <c r="N236" s="72"/>
      <c r="O236" s="72"/>
      <c r="P236" s="72"/>
      <c r="Q236" s="72"/>
    </row>
    <row r="237" spans="2:17" x14ac:dyDescent="0.3">
      <c r="B237" s="26">
        <v>3</v>
      </c>
      <c r="C237" s="70"/>
      <c r="D237" s="73"/>
      <c r="E237" s="71"/>
      <c r="F237" s="71"/>
      <c r="G237" s="72"/>
      <c r="H237" s="72"/>
      <c r="I237" s="72"/>
      <c r="J237" s="72"/>
      <c r="K237" s="72"/>
      <c r="L237" s="72"/>
      <c r="M237" s="72"/>
      <c r="N237" s="72"/>
      <c r="O237" s="72"/>
      <c r="P237" s="72"/>
      <c r="Q237" s="72"/>
    </row>
    <row r="238" spans="2:17" x14ac:dyDescent="0.3">
      <c r="B238" s="26">
        <v>4</v>
      </c>
      <c r="C238" s="70"/>
      <c r="D238" s="73"/>
      <c r="E238" s="71"/>
      <c r="F238" s="71"/>
      <c r="G238" s="72"/>
      <c r="H238" s="72"/>
      <c r="I238" s="72"/>
      <c r="J238" s="72"/>
      <c r="K238" s="72"/>
      <c r="L238" s="72"/>
      <c r="M238" s="72"/>
      <c r="N238" s="72"/>
      <c r="O238" s="72"/>
      <c r="P238" s="72"/>
      <c r="Q238" s="72"/>
    </row>
    <row r="239" spans="2:17" x14ac:dyDescent="0.3">
      <c r="B239" s="26">
        <v>5</v>
      </c>
      <c r="C239" s="70"/>
      <c r="D239" s="73"/>
      <c r="E239" s="71"/>
      <c r="F239" s="71"/>
      <c r="G239" s="72"/>
      <c r="H239" s="72"/>
      <c r="I239" s="72"/>
      <c r="J239" s="72"/>
      <c r="K239" s="72"/>
      <c r="L239" s="72"/>
      <c r="M239" s="72"/>
      <c r="N239" s="72"/>
      <c r="O239" s="72"/>
      <c r="P239" s="72"/>
      <c r="Q239" s="72"/>
    </row>
    <row r="240" spans="2:17" x14ac:dyDescent="0.3">
      <c r="B240" s="26">
        <v>6</v>
      </c>
      <c r="C240" s="70"/>
      <c r="D240" s="73"/>
      <c r="E240" s="71"/>
      <c r="F240" s="71"/>
      <c r="G240" s="72"/>
      <c r="H240" s="72"/>
      <c r="I240" s="72"/>
      <c r="J240" s="72"/>
      <c r="K240" s="72"/>
      <c r="L240" s="72"/>
      <c r="M240" s="72"/>
      <c r="N240" s="72"/>
      <c r="O240" s="72"/>
      <c r="P240" s="72"/>
      <c r="Q240" s="72"/>
    </row>
    <row r="241" spans="2:17" x14ac:dyDescent="0.3">
      <c r="B241" s="26">
        <v>7</v>
      </c>
      <c r="C241" s="70"/>
      <c r="D241" s="73"/>
      <c r="E241" s="71"/>
      <c r="F241" s="71"/>
      <c r="G241" s="72"/>
      <c r="H241" s="72"/>
      <c r="I241" s="72"/>
      <c r="J241" s="72"/>
      <c r="K241" s="72"/>
      <c r="L241" s="72"/>
      <c r="M241" s="72"/>
      <c r="N241" s="72"/>
      <c r="O241" s="72"/>
      <c r="P241" s="72"/>
      <c r="Q241" s="72"/>
    </row>
    <row r="242" spans="2:17" x14ac:dyDescent="0.3">
      <c r="B242" s="26">
        <v>8</v>
      </c>
      <c r="C242" s="70"/>
      <c r="D242" s="73"/>
      <c r="E242" s="71"/>
      <c r="F242" s="71"/>
      <c r="G242" s="72"/>
      <c r="H242" s="72"/>
      <c r="I242" s="72"/>
      <c r="J242" s="72"/>
      <c r="K242" s="72"/>
      <c r="L242" s="72"/>
      <c r="M242" s="72"/>
      <c r="N242" s="72"/>
      <c r="O242" s="72"/>
      <c r="P242" s="72"/>
      <c r="Q242" s="72"/>
    </row>
    <row r="243" spans="2:17" x14ac:dyDescent="0.3">
      <c r="B243" s="26">
        <v>9</v>
      </c>
      <c r="C243" s="70"/>
      <c r="D243" s="73"/>
      <c r="E243" s="71"/>
      <c r="F243" s="71"/>
      <c r="G243" s="72"/>
      <c r="H243" s="72"/>
      <c r="I243" s="72"/>
      <c r="J243" s="72"/>
      <c r="K243" s="72"/>
      <c r="L243" s="72"/>
      <c r="M243" s="72"/>
      <c r="N243" s="72"/>
      <c r="O243" s="72"/>
      <c r="P243" s="72"/>
      <c r="Q243" s="72"/>
    </row>
    <row r="244" spans="2:17" x14ac:dyDescent="0.3">
      <c r="B244" s="26">
        <v>10</v>
      </c>
      <c r="C244" s="70"/>
      <c r="D244" s="73"/>
      <c r="E244" s="71"/>
      <c r="F244" s="71"/>
      <c r="G244" s="72"/>
      <c r="H244" s="72"/>
      <c r="I244" s="72"/>
      <c r="J244" s="72"/>
      <c r="K244" s="72"/>
      <c r="L244" s="72"/>
      <c r="M244" s="72"/>
      <c r="N244" s="72"/>
      <c r="O244" s="72"/>
      <c r="P244" s="72"/>
      <c r="Q244" s="72"/>
    </row>
    <row r="246" spans="2:17" x14ac:dyDescent="0.3">
      <c r="B246" s="5"/>
      <c r="C246" s="5" t="str">
        <f>C171</f>
        <v>WTE - Coordinator support</v>
      </c>
      <c r="D246" s="5"/>
      <c r="E246" s="5"/>
      <c r="F246" s="5"/>
      <c r="G246" s="5"/>
      <c r="H246" s="5"/>
      <c r="I246" s="5"/>
      <c r="J246" s="5"/>
      <c r="K246" s="5"/>
      <c r="L246" s="5"/>
      <c r="M246" s="5"/>
      <c r="N246" s="5"/>
      <c r="O246" s="5"/>
      <c r="P246" s="5"/>
      <c r="Q246" s="5"/>
    </row>
    <row r="247" spans="2:17" x14ac:dyDescent="0.3">
      <c r="C247" s="25" t="s">
        <v>307</v>
      </c>
      <c r="G247" s="10">
        <f>G171</f>
        <v>0</v>
      </c>
      <c r="H247" s="10">
        <f t="shared" ref="H247:Q247" si="95">H171</f>
        <v>7.5</v>
      </c>
      <c r="I247" s="10">
        <f t="shared" si="95"/>
        <v>7.3385043638603129</v>
      </c>
      <c r="J247" s="10">
        <f t="shared" si="95"/>
        <v>7.2034158504936947</v>
      </c>
      <c r="K247" s="10">
        <f t="shared" si="95"/>
        <v>7.1006446017998606</v>
      </c>
      <c r="L247" s="10">
        <f t="shared" si="95"/>
        <v>7.1892135011148239</v>
      </c>
      <c r="M247" s="10">
        <f t="shared" si="95"/>
        <v>7.2677274724109795</v>
      </c>
      <c r="N247" s="10">
        <f t="shared" si="95"/>
        <v>7.3317189290423084</v>
      </c>
      <c r="O247" s="10">
        <f t="shared" si="95"/>
        <v>7.3835376988839165</v>
      </c>
      <c r="P247" s="10">
        <f t="shared" si="95"/>
        <v>7.4333006526305629</v>
      </c>
      <c r="Q247" s="10">
        <f t="shared" si="95"/>
        <v>7.4804740203609725</v>
      </c>
    </row>
    <row r="248" spans="2:17" x14ac:dyDescent="0.3">
      <c r="C248" s="25" t="s">
        <v>308</v>
      </c>
      <c r="G248" s="10">
        <f>SUM(G252:G261)</f>
        <v>10</v>
      </c>
      <c r="H248" s="10">
        <f t="shared" ref="H248:Q248" si="96">SUM(H252:H261)</f>
        <v>10</v>
      </c>
      <c r="I248" s="10">
        <f t="shared" si="96"/>
        <v>10</v>
      </c>
      <c r="J248" s="10">
        <f t="shared" si="96"/>
        <v>10</v>
      </c>
      <c r="K248" s="10">
        <f t="shared" si="96"/>
        <v>10</v>
      </c>
      <c r="L248" s="10">
        <f t="shared" si="96"/>
        <v>10</v>
      </c>
      <c r="M248" s="10">
        <f t="shared" si="96"/>
        <v>10</v>
      </c>
      <c r="N248" s="10">
        <f t="shared" si="96"/>
        <v>10</v>
      </c>
      <c r="O248" s="10">
        <f t="shared" si="96"/>
        <v>10</v>
      </c>
      <c r="P248" s="10">
        <f t="shared" si="96"/>
        <v>10</v>
      </c>
      <c r="Q248" s="10">
        <f t="shared" si="96"/>
        <v>10</v>
      </c>
    </row>
    <row r="249" spans="2:17" x14ac:dyDescent="0.3">
      <c r="C249" s="25" t="s">
        <v>309</v>
      </c>
      <c r="G249" s="10">
        <f>G248-G247</f>
        <v>10</v>
      </c>
      <c r="H249" s="10">
        <f t="shared" ref="H249:Q249" si="97">H248-H247</f>
        <v>2.5</v>
      </c>
      <c r="I249" s="10">
        <f t="shared" si="97"/>
        <v>2.6614956361396871</v>
      </c>
      <c r="J249" s="10">
        <f t="shared" si="97"/>
        <v>2.7965841495063053</v>
      </c>
      <c r="K249" s="10">
        <f t="shared" si="97"/>
        <v>2.8993553982001394</v>
      </c>
      <c r="L249" s="10">
        <f t="shared" si="97"/>
        <v>2.8107864988851761</v>
      </c>
      <c r="M249" s="10">
        <f t="shared" si="97"/>
        <v>2.7322725275890205</v>
      </c>
      <c r="N249" s="10">
        <f t="shared" si="97"/>
        <v>2.6682810709576916</v>
      </c>
      <c r="O249" s="10">
        <f t="shared" si="97"/>
        <v>2.6164623011160835</v>
      </c>
      <c r="P249" s="10">
        <f t="shared" si="97"/>
        <v>2.5666993473694371</v>
      </c>
      <c r="Q249" s="10">
        <f t="shared" si="97"/>
        <v>2.5195259796390275</v>
      </c>
    </row>
    <row r="250" spans="2:17" x14ac:dyDescent="0.3">
      <c r="C250" s="25" t="s">
        <v>310</v>
      </c>
      <c r="G250" s="69">
        <f>SUMPRODUCT($D252:$D261,G252:G261)</f>
        <v>320000</v>
      </c>
      <c r="H250" s="69">
        <f t="shared" ref="H250:Q250" si="98">SUMPRODUCT($D252:$D261,H252:H261)</f>
        <v>320000</v>
      </c>
      <c r="I250" s="69">
        <f t="shared" si="98"/>
        <v>320000</v>
      </c>
      <c r="J250" s="69">
        <f t="shared" si="98"/>
        <v>320000</v>
      </c>
      <c r="K250" s="69">
        <f t="shared" si="98"/>
        <v>320000</v>
      </c>
      <c r="L250" s="69">
        <f t="shared" si="98"/>
        <v>320000</v>
      </c>
      <c r="M250" s="69">
        <f t="shared" si="98"/>
        <v>320000</v>
      </c>
      <c r="N250" s="69">
        <f t="shared" si="98"/>
        <v>320000</v>
      </c>
      <c r="O250" s="69">
        <f t="shared" si="98"/>
        <v>320000</v>
      </c>
      <c r="P250" s="69">
        <f t="shared" si="98"/>
        <v>320000</v>
      </c>
      <c r="Q250" s="69">
        <f t="shared" si="98"/>
        <v>320000</v>
      </c>
    </row>
    <row r="251" spans="2:17" x14ac:dyDescent="0.3">
      <c r="B251" s="29"/>
      <c r="C251" s="30" t="s">
        <v>312</v>
      </c>
      <c r="D251" s="30" t="s">
        <v>318</v>
      </c>
      <c r="E251" s="29"/>
      <c r="F251" s="29"/>
      <c r="G251" s="31"/>
      <c r="H251" s="31"/>
      <c r="I251" s="31"/>
      <c r="J251" s="31"/>
      <c r="K251" s="31"/>
      <c r="L251" s="31"/>
      <c r="M251" s="31"/>
      <c r="N251" s="31"/>
      <c r="O251" s="31"/>
      <c r="P251" s="31"/>
      <c r="Q251" s="31"/>
    </row>
    <row r="252" spans="2:17" x14ac:dyDescent="0.3">
      <c r="B252" s="26">
        <v>1</v>
      </c>
      <c r="C252" s="70" t="s">
        <v>315</v>
      </c>
      <c r="D252" s="73">
        <v>32000</v>
      </c>
      <c r="E252" s="71"/>
      <c r="F252" s="71"/>
      <c r="G252" s="72">
        <v>10</v>
      </c>
      <c r="H252" s="72">
        <v>10</v>
      </c>
      <c r="I252" s="72">
        <v>10</v>
      </c>
      <c r="J252" s="72">
        <v>10</v>
      </c>
      <c r="K252" s="72">
        <v>10</v>
      </c>
      <c r="L252" s="72">
        <v>10</v>
      </c>
      <c r="M252" s="72">
        <v>10</v>
      </c>
      <c r="N252" s="72">
        <v>10</v>
      </c>
      <c r="O252" s="72">
        <v>10</v>
      </c>
      <c r="P252" s="72">
        <v>10</v>
      </c>
      <c r="Q252" s="72">
        <v>10</v>
      </c>
    </row>
    <row r="253" spans="2:17" x14ac:dyDescent="0.3">
      <c r="B253" s="26">
        <v>2</v>
      </c>
      <c r="C253" s="70"/>
      <c r="D253" s="73"/>
      <c r="E253" s="71"/>
      <c r="F253" s="71"/>
      <c r="G253" s="72"/>
      <c r="H253" s="72"/>
      <c r="I253" s="72"/>
      <c r="J253" s="72"/>
      <c r="K253" s="72"/>
      <c r="L253" s="72"/>
      <c r="M253" s="72"/>
      <c r="N253" s="72"/>
      <c r="O253" s="72"/>
      <c r="P253" s="72"/>
      <c r="Q253" s="72"/>
    </row>
    <row r="254" spans="2:17" x14ac:dyDescent="0.3">
      <c r="B254" s="26">
        <v>3</v>
      </c>
      <c r="C254" s="70"/>
      <c r="D254" s="73"/>
      <c r="E254" s="71"/>
      <c r="F254" s="71"/>
      <c r="G254" s="72"/>
      <c r="H254" s="72"/>
      <c r="I254" s="72"/>
      <c r="J254" s="72"/>
      <c r="K254" s="72"/>
      <c r="L254" s="72"/>
      <c r="M254" s="72"/>
      <c r="N254" s="72"/>
      <c r="O254" s="72"/>
      <c r="P254" s="72"/>
      <c r="Q254" s="72"/>
    </row>
    <row r="255" spans="2:17" x14ac:dyDescent="0.3">
      <c r="B255" s="26">
        <v>4</v>
      </c>
      <c r="C255" s="70"/>
      <c r="D255" s="73"/>
      <c r="E255" s="71"/>
      <c r="F255" s="71"/>
      <c r="G255" s="72"/>
      <c r="H255" s="72"/>
      <c r="I255" s="72"/>
      <c r="J255" s="72"/>
      <c r="K255" s="72"/>
      <c r="L255" s="72"/>
      <c r="M255" s="72"/>
      <c r="N255" s="72"/>
      <c r="O255" s="72"/>
      <c r="P255" s="72"/>
      <c r="Q255" s="72"/>
    </row>
    <row r="256" spans="2:17" x14ac:dyDescent="0.3">
      <c r="B256" s="26">
        <v>5</v>
      </c>
      <c r="C256" s="70"/>
      <c r="D256" s="73"/>
      <c r="E256" s="71"/>
      <c r="F256" s="71"/>
      <c r="G256" s="72"/>
      <c r="H256" s="72"/>
      <c r="I256" s="72"/>
      <c r="J256" s="72"/>
      <c r="K256" s="72"/>
      <c r="L256" s="72"/>
      <c r="M256" s="72"/>
      <c r="N256" s="72"/>
      <c r="O256" s="72"/>
      <c r="P256" s="72"/>
      <c r="Q256" s="72"/>
    </row>
    <row r="257" spans="2:17" x14ac:dyDescent="0.3">
      <c r="B257" s="26">
        <v>6</v>
      </c>
      <c r="C257" s="70"/>
      <c r="D257" s="73"/>
      <c r="E257" s="71"/>
      <c r="F257" s="71"/>
      <c r="G257" s="72"/>
      <c r="H257" s="72"/>
      <c r="I257" s="72"/>
      <c r="J257" s="72"/>
      <c r="K257" s="72"/>
      <c r="L257" s="72"/>
      <c r="M257" s="72"/>
      <c r="N257" s="72"/>
      <c r="O257" s="72"/>
      <c r="P257" s="72"/>
      <c r="Q257" s="72"/>
    </row>
    <row r="258" spans="2:17" x14ac:dyDescent="0.3">
      <c r="B258" s="26">
        <v>7</v>
      </c>
      <c r="C258" s="70"/>
      <c r="D258" s="73"/>
      <c r="E258" s="71"/>
      <c r="F258" s="71"/>
      <c r="G258" s="72"/>
      <c r="H258" s="72"/>
      <c r="I258" s="72"/>
      <c r="J258" s="72"/>
      <c r="K258" s="72"/>
      <c r="L258" s="72"/>
      <c r="M258" s="72"/>
      <c r="N258" s="72"/>
      <c r="O258" s="72"/>
      <c r="P258" s="72"/>
      <c r="Q258" s="72"/>
    </row>
    <row r="259" spans="2:17" x14ac:dyDescent="0.3">
      <c r="B259" s="26">
        <v>8</v>
      </c>
      <c r="C259" s="70"/>
      <c r="D259" s="73"/>
      <c r="E259" s="71"/>
      <c r="F259" s="71"/>
      <c r="G259" s="72"/>
      <c r="H259" s="72"/>
      <c r="I259" s="72"/>
      <c r="J259" s="72"/>
      <c r="K259" s="72"/>
      <c r="L259" s="72"/>
      <c r="M259" s="72"/>
      <c r="N259" s="72"/>
      <c r="O259" s="72"/>
      <c r="P259" s="72"/>
      <c r="Q259" s="72"/>
    </row>
    <row r="260" spans="2:17" x14ac:dyDescent="0.3">
      <c r="B260" s="26">
        <v>9</v>
      </c>
      <c r="C260" s="70"/>
      <c r="D260" s="73"/>
      <c r="E260" s="71"/>
      <c r="F260" s="71"/>
      <c r="G260" s="72"/>
      <c r="H260" s="72"/>
      <c r="I260" s="72"/>
      <c r="J260" s="72"/>
      <c r="K260" s="72"/>
      <c r="L260" s="72"/>
      <c r="M260" s="72"/>
      <c r="N260" s="72"/>
      <c r="O260" s="72"/>
      <c r="P260" s="72"/>
      <c r="Q260" s="72"/>
    </row>
    <row r="261" spans="2:17" x14ac:dyDescent="0.3">
      <c r="B261" s="26">
        <v>10</v>
      </c>
      <c r="C261" s="70"/>
      <c r="D261" s="73"/>
      <c r="E261" s="71"/>
      <c r="F261" s="71"/>
      <c r="G261" s="72"/>
      <c r="H261" s="72"/>
      <c r="I261" s="72"/>
      <c r="J261" s="72"/>
      <c r="K261" s="72"/>
      <c r="L261" s="72"/>
      <c r="M261" s="72"/>
      <c r="N261" s="72"/>
      <c r="O261" s="72"/>
      <c r="P261" s="72"/>
      <c r="Q261" s="72"/>
    </row>
    <row r="263" spans="2:17" x14ac:dyDescent="0.3">
      <c r="B263" s="5"/>
      <c r="C263" s="5" t="str">
        <f>C172</f>
        <v>WTE - Admin</v>
      </c>
      <c r="D263" s="5"/>
      <c r="E263" s="5"/>
      <c r="F263" s="5"/>
      <c r="G263" s="5"/>
      <c r="H263" s="5"/>
      <c r="I263" s="5"/>
      <c r="J263" s="5"/>
      <c r="K263" s="5"/>
      <c r="L263" s="5"/>
      <c r="M263" s="5"/>
      <c r="N263" s="5"/>
      <c r="O263" s="5"/>
      <c r="P263" s="5"/>
      <c r="Q263" s="5"/>
    </row>
    <row r="264" spans="2:17" x14ac:dyDescent="0.3">
      <c r="C264" s="25" t="s">
        <v>307</v>
      </c>
      <c r="G264" s="10">
        <f>G172</f>
        <v>0</v>
      </c>
      <c r="H264" s="10">
        <f t="shared" ref="H264:Q264" si="99">H172</f>
        <v>3</v>
      </c>
      <c r="I264" s="10">
        <f t="shared" si="99"/>
        <v>2.9354017455441253</v>
      </c>
      <c r="J264" s="10">
        <f t="shared" si="99"/>
        <v>2.8813663401974781</v>
      </c>
      <c r="K264" s="10">
        <f t="shared" si="99"/>
        <v>2.8402578407199441</v>
      </c>
      <c r="L264" s="10">
        <f t="shared" si="99"/>
        <v>2.8756854004459296</v>
      </c>
      <c r="M264" s="10">
        <f t="shared" si="99"/>
        <v>2.9070909889643919</v>
      </c>
      <c r="N264" s="10">
        <f t="shared" si="99"/>
        <v>2.9326875716169232</v>
      </c>
      <c r="O264" s="10">
        <f t="shared" si="99"/>
        <v>2.9534150795535665</v>
      </c>
      <c r="P264" s="10">
        <f t="shared" si="99"/>
        <v>2.9733202610522254</v>
      </c>
      <c r="Q264" s="10">
        <f t="shared" si="99"/>
        <v>2.9921896081443888</v>
      </c>
    </row>
    <row r="265" spans="2:17" x14ac:dyDescent="0.3">
      <c r="C265" s="25" t="s">
        <v>308</v>
      </c>
      <c r="G265" s="10">
        <f>SUM(G269:G278)</f>
        <v>10</v>
      </c>
      <c r="H265" s="10">
        <f t="shared" ref="H265:Q265" si="100">SUM(H269:H278)</f>
        <v>10</v>
      </c>
      <c r="I265" s="10">
        <f t="shared" si="100"/>
        <v>10</v>
      </c>
      <c r="J265" s="10">
        <f t="shared" si="100"/>
        <v>10</v>
      </c>
      <c r="K265" s="10">
        <f t="shared" si="100"/>
        <v>10</v>
      </c>
      <c r="L265" s="10">
        <f t="shared" si="100"/>
        <v>10</v>
      </c>
      <c r="M265" s="10">
        <f t="shared" si="100"/>
        <v>10</v>
      </c>
      <c r="N265" s="10">
        <f t="shared" si="100"/>
        <v>10</v>
      </c>
      <c r="O265" s="10">
        <f t="shared" si="100"/>
        <v>10</v>
      </c>
      <c r="P265" s="10">
        <f t="shared" si="100"/>
        <v>10</v>
      </c>
      <c r="Q265" s="10">
        <f t="shared" si="100"/>
        <v>10</v>
      </c>
    </row>
    <row r="266" spans="2:17" x14ac:dyDescent="0.3">
      <c r="C266" s="25" t="s">
        <v>309</v>
      </c>
      <c r="G266" s="10">
        <f>G265-G264</f>
        <v>10</v>
      </c>
      <c r="H266" s="10">
        <f t="shared" ref="H266:Q266" si="101">H265-H264</f>
        <v>7</v>
      </c>
      <c r="I266" s="10">
        <f t="shared" si="101"/>
        <v>7.0645982544558752</v>
      </c>
      <c r="J266" s="10">
        <f t="shared" si="101"/>
        <v>7.1186336598025219</v>
      </c>
      <c r="K266" s="10">
        <f t="shared" si="101"/>
        <v>7.1597421592800554</v>
      </c>
      <c r="L266" s="10">
        <f t="shared" si="101"/>
        <v>7.1243145995540704</v>
      </c>
      <c r="M266" s="10">
        <f t="shared" si="101"/>
        <v>7.0929090110356086</v>
      </c>
      <c r="N266" s="10">
        <f t="shared" si="101"/>
        <v>7.0673124283830768</v>
      </c>
      <c r="O266" s="10">
        <f t="shared" si="101"/>
        <v>7.046584920446433</v>
      </c>
      <c r="P266" s="10">
        <f t="shared" si="101"/>
        <v>7.0266797389477746</v>
      </c>
      <c r="Q266" s="10">
        <f t="shared" si="101"/>
        <v>7.0078103918556112</v>
      </c>
    </row>
    <row r="267" spans="2:17" x14ac:dyDescent="0.3">
      <c r="C267" s="25" t="s">
        <v>310</v>
      </c>
      <c r="G267" s="69">
        <f>SUMPRODUCT($D269:$D278,G269:G278)</f>
        <v>320000</v>
      </c>
      <c r="H267" s="69">
        <f t="shared" ref="H267:Q267" si="102">SUMPRODUCT($D269:$D278,H269:H278)</f>
        <v>320000</v>
      </c>
      <c r="I267" s="69">
        <f t="shared" si="102"/>
        <v>320000</v>
      </c>
      <c r="J267" s="69">
        <f t="shared" si="102"/>
        <v>320000</v>
      </c>
      <c r="K267" s="69">
        <f t="shared" si="102"/>
        <v>320000</v>
      </c>
      <c r="L267" s="69">
        <f t="shared" si="102"/>
        <v>320000</v>
      </c>
      <c r="M267" s="69">
        <f t="shared" si="102"/>
        <v>320000</v>
      </c>
      <c r="N267" s="69">
        <f t="shared" si="102"/>
        <v>320000</v>
      </c>
      <c r="O267" s="69">
        <f t="shared" si="102"/>
        <v>320000</v>
      </c>
      <c r="P267" s="69">
        <f t="shared" si="102"/>
        <v>320000</v>
      </c>
      <c r="Q267" s="69">
        <f t="shared" si="102"/>
        <v>320000</v>
      </c>
    </row>
    <row r="268" spans="2:17" x14ac:dyDescent="0.3">
      <c r="B268" s="29"/>
      <c r="C268" s="30" t="s">
        <v>312</v>
      </c>
      <c r="D268" s="30" t="s">
        <v>318</v>
      </c>
      <c r="E268" s="29"/>
      <c r="F268" s="29"/>
      <c r="G268" s="31"/>
      <c r="H268" s="31"/>
      <c r="I268" s="31"/>
      <c r="J268" s="31"/>
      <c r="K268" s="31"/>
      <c r="L268" s="31"/>
      <c r="M268" s="31"/>
      <c r="N268" s="31"/>
      <c r="O268" s="31"/>
      <c r="P268" s="31"/>
      <c r="Q268" s="31"/>
    </row>
    <row r="269" spans="2:17" x14ac:dyDescent="0.3">
      <c r="B269" s="26">
        <v>1</v>
      </c>
      <c r="C269" s="70" t="s">
        <v>127</v>
      </c>
      <c r="D269" s="73">
        <v>32000</v>
      </c>
      <c r="E269" s="71"/>
      <c r="F269" s="71"/>
      <c r="G269" s="72">
        <v>10</v>
      </c>
      <c r="H269" s="72">
        <v>10</v>
      </c>
      <c r="I269" s="72">
        <v>10</v>
      </c>
      <c r="J269" s="72">
        <v>10</v>
      </c>
      <c r="K269" s="72">
        <v>10</v>
      </c>
      <c r="L269" s="72">
        <v>10</v>
      </c>
      <c r="M269" s="72">
        <v>10</v>
      </c>
      <c r="N269" s="72">
        <v>10</v>
      </c>
      <c r="O269" s="72">
        <v>10</v>
      </c>
      <c r="P269" s="72">
        <v>10</v>
      </c>
      <c r="Q269" s="72">
        <v>10</v>
      </c>
    </row>
    <row r="270" spans="2:17" x14ac:dyDescent="0.3">
      <c r="B270" s="26">
        <v>2</v>
      </c>
      <c r="C270" s="70"/>
      <c r="D270" s="73"/>
      <c r="E270" s="71"/>
      <c r="F270" s="71"/>
      <c r="G270" s="72"/>
      <c r="H270" s="72"/>
      <c r="I270" s="72"/>
      <c r="J270" s="72"/>
      <c r="K270" s="72"/>
      <c r="L270" s="72"/>
      <c r="M270" s="72"/>
      <c r="N270" s="72"/>
      <c r="O270" s="72"/>
      <c r="P270" s="72"/>
      <c r="Q270" s="72"/>
    </row>
    <row r="271" spans="2:17" x14ac:dyDescent="0.3">
      <c r="B271" s="26">
        <v>3</v>
      </c>
      <c r="C271" s="70"/>
      <c r="D271" s="73"/>
      <c r="E271" s="71"/>
      <c r="F271" s="71"/>
      <c r="G271" s="72"/>
      <c r="H271" s="72"/>
      <c r="I271" s="72"/>
      <c r="J271" s="72"/>
      <c r="K271" s="72"/>
      <c r="L271" s="72"/>
      <c r="M271" s="72"/>
      <c r="N271" s="72"/>
      <c r="O271" s="72"/>
      <c r="P271" s="72"/>
      <c r="Q271" s="72"/>
    </row>
    <row r="272" spans="2:17" x14ac:dyDescent="0.3">
      <c r="B272" s="26">
        <v>4</v>
      </c>
      <c r="C272" s="70"/>
      <c r="D272" s="73"/>
      <c r="E272" s="71"/>
      <c r="F272" s="71"/>
      <c r="G272" s="72"/>
      <c r="H272" s="72"/>
      <c r="I272" s="72"/>
      <c r="J272" s="72"/>
      <c r="K272" s="72"/>
      <c r="L272" s="72"/>
      <c r="M272" s="72"/>
      <c r="N272" s="72"/>
      <c r="O272" s="72"/>
      <c r="P272" s="72"/>
      <c r="Q272" s="72"/>
    </row>
    <row r="273" spans="2:17" x14ac:dyDescent="0.3">
      <c r="B273" s="26">
        <v>5</v>
      </c>
      <c r="C273" s="70"/>
      <c r="D273" s="73"/>
      <c r="E273" s="71"/>
      <c r="F273" s="71"/>
      <c r="G273" s="72"/>
      <c r="H273" s="72"/>
      <c r="I273" s="72"/>
      <c r="J273" s="72"/>
      <c r="K273" s="72"/>
      <c r="L273" s="72"/>
      <c r="M273" s="72"/>
      <c r="N273" s="72"/>
      <c r="O273" s="72"/>
      <c r="P273" s="72"/>
      <c r="Q273" s="72"/>
    </row>
    <row r="274" spans="2:17" x14ac:dyDescent="0.3">
      <c r="B274" s="26">
        <v>6</v>
      </c>
      <c r="C274" s="70"/>
      <c r="D274" s="73"/>
      <c r="E274" s="71"/>
      <c r="F274" s="71"/>
      <c r="G274" s="72"/>
      <c r="H274" s="72"/>
      <c r="I274" s="72"/>
      <c r="J274" s="72"/>
      <c r="K274" s="72"/>
      <c r="L274" s="72"/>
      <c r="M274" s="72"/>
      <c r="N274" s="72"/>
      <c r="O274" s="72"/>
      <c r="P274" s="72"/>
      <c r="Q274" s="72"/>
    </row>
    <row r="275" spans="2:17" x14ac:dyDescent="0.3">
      <c r="B275" s="26">
        <v>7</v>
      </c>
      <c r="C275" s="70"/>
      <c r="D275" s="73"/>
      <c r="E275" s="71"/>
      <c r="F275" s="71"/>
      <c r="G275" s="72"/>
      <c r="H275" s="72"/>
      <c r="I275" s="72"/>
      <c r="J275" s="72"/>
      <c r="K275" s="72"/>
      <c r="L275" s="72"/>
      <c r="M275" s="72"/>
      <c r="N275" s="72"/>
      <c r="O275" s="72"/>
      <c r="P275" s="72"/>
      <c r="Q275" s="72"/>
    </row>
    <row r="276" spans="2:17" x14ac:dyDescent="0.3">
      <c r="B276" s="26">
        <v>8</v>
      </c>
      <c r="C276" s="70"/>
      <c r="D276" s="73"/>
      <c r="E276" s="71"/>
      <c r="F276" s="71"/>
      <c r="G276" s="72"/>
      <c r="H276" s="72"/>
      <c r="I276" s="72"/>
      <c r="J276" s="72"/>
      <c r="K276" s="72"/>
      <c r="L276" s="72"/>
      <c r="M276" s="72"/>
      <c r="N276" s="72"/>
      <c r="O276" s="72"/>
      <c r="P276" s="72"/>
      <c r="Q276" s="72"/>
    </row>
    <row r="277" spans="2:17" x14ac:dyDescent="0.3">
      <c r="B277" s="26">
        <v>9</v>
      </c>
      <c r="C277" s="70"/>
      <c r="D277" s="73"/>
      <c r="E277" s="71"/>
      <c r="F277" s="71"/>
      <c r="G277" s="72"/>
      <c r="H277" s="72"/>
      <c r="I277" s="72"/>
      <c r="J277" s="72"/>
      <c r="K277" s="72"/>
      <c r="L277" s="72"/>
      <c r="M277" s="72"/>
      <c r="N277" s="72"/>
      <c r="O277" s="72"/>
      <c r="P277" s="72"/>
      <c r="Q277" s="72"/>
    </row>
    <row r="278" spans="2:17" x14ac:dyDescent="0.3">
      <c r="B278" s="26">
        <v>10</v>
      </c>
      <c r="C278" s="70"/>
      <c r="D278" s="73"/>
      <c r="E278" s="71"/>
      <c r="F278" s="71"/>
      <c r="G278" s="72"/>
      <c r="H278" s="72"/>
      <c r="I278" s="72"/>
      <c r="J278" s="72"/>
      <c r="K278" s="72"/>
      <c r="L278" s="72"/>
      <c r="M278" s="72"/>
      <c r="N278" s="72"/>
      <c r="O278" s="72"/>
      <c r="P278" s="72"/>
      <c r="Q278" s="72"/>
    </row>
    <row r="280" spans="2:17" x14ac:dyDescent="0.3">
      <c r="B280" s="5"/>
      <c r="C280" s="5" t="str">
        <f>C185</f>
        <v>WTE - Medical time</v>
      </c>
      <c r="D280" s="5"/>
      <c r="E280" s="5"/>
      <c r="F280" s="5"/>
      <c r="G280" s="5"/>
      <c r="H280" s="5"/>
      <c r="I280" s="5"/>
      <c r="J280" s="5"/>
      <c r="K280" s="5"/>
      <c r="L280" s="5"/>
      <c r="M280" s="5"/>
      <c r="N280" s="5"/>
      <c r="O280" s="5"/>
      <c r="P280" s="5"/>
      <c r="Q280" s="5"/>
    </row>
    <row r="281" spans="2:17" x14ac:dyDescent="0.3">
      <c r="C281" s="25" t="s">
        <v>307</v>
      </c>
      <c r="G281" s="10">
        <f>G185</f>
        <v>0</v>
      </c>
      <c r="H281" s="10">
        <f t="shared" ref="H281:Q281" si="103">H185</f>
        <v>1.0714285714285714</v>
      </c>
      <c r="I281" s="10">
        <f t="shared" si="103"/>
        <v>1.2153937922557814</v>
      </c>
      <c r="J281" s="10">
        <f t="shared" si="103"/>
        <v>1.1979816562586263</v>
      </c>
      <c r="K281" s="10">
        <f t="shared" si="103"/>
        <v>1.1856084253504204</v>
      </c>
      <c r="L281" s="10">
        <f t="shared" si="103"/>
        <v>1.2003928761003517</v>
      </c>
      <c r="M281" s="10">
        <f t="shared" si="103"/>
        <v>1.2127771716251068</v>
      </c>
      <c r="N281" s="10">
        <f t="shared" si="103"/>
        <v>1.223189861858722</v>
      </c>
      <c r="O281" s="10">
        <f t="shared" si="103"/>
        <v>1.2318548164846228</v>
      </c>
      <c r="P281" s="10">
        <f t="shared" si="103"/>
        <v>1.2399849797812363</v>
      </c>
      <c r="Q281" s="10">
        <f t="shared" si="103"/>
        <v>1.2478101154564178</v>
      </c>
    </row>
    <row r="282" spans="2:17" x14ac:dyDescent="0.3">
      <c r="C282" s="25" t="s">
        <v>308</v>
      </c>
      <c r="G282" s="10">
        <f>SUM(G286:G295)</f>
        <v>10</v>
      </c>
      <c r="H282" s="10">
        <f t="shared" ref="H282:Q282" si="104">SUM(H286:H295)</f>
        <v>10</v>
      </c>
      <c r="I282" s="10">
        <f t="shared" si="104"/>
        <v>10</v>
      </c>
      <c r="J282" s="10">
        <f t="shared" si="104"/>
        <v>10</v>
      </c>
      <c r="K282" s="10">
        <f t="shared" si="104"/>
        <v>10</v>
      </c>
      <c r="L282" s="10">
        <f t="shared" si="104"/>
        <v>10</v>
      </c>
      <c r="M282" s="10">
        <f t="shared" si="104"/>
        <v>10</v>
      </c>
      <c r="N282" s="10">
        <f t="shared" si="104"/>
        <v>10</v>
      </c>
      <c r="O282" s="10">
        <f t="shared" si="104"/>
        <v>10</v>
      </c>
      <c r="P282" s="10">
        <f t="shared" si="104"/>
        <v>10</v>
      </c>
      <c r="Q282" s="10">
        <f t="shared" si="104"/>
        <v>10</v>
      </c>
    </row>
    <row r="283" spans="2:17" x14ac:dyDescent="0.3">
      <c r="C283" s="25" t="s">
        <v>309</v>
      </c>
      <c r="G283" s="10">
        <f>G282-G281</f>
        <v>10</v>
      </c>
      <c r="H283" s="10">
        <f t="shared" ref="H283:Q283" si="105">H282-H281</f>
        <v>8.9285714285714288</v>
      </c>
      <c r="I283" s="10">
        <f t="shared" si="105"/>
        <v>8.7846062077442184</v>
      </c>
      <c r="J283" s="10">
        <f t="shared" si="105"/>
        <v>8.8020183437413735</v>
      </c>
      <c r="K283" s="10">
        <f t="shared" si="105"/>
        <v>8.81439157464958</v>
      </c>
      <c r="L283" s="10">
        <f t="shared" si="105"/>
        <v>8.7996071238996478</v>
      </c>
      <c r="M283" s="10">
        <f t="shared" si="105"/>
        <v>8.7872228283748939</v>
      </c>
      <c r="N283" s="10">
        <f t="shared" si="105"/>
        <v>8.7768101381412773</v>
      </c>
      <c r="O283" s="10">
        <f t="shared" si="105"/>
        <v>8.7681451835153776</v>
      </c>
      <c r="P283" s="10">
        <f t="shared" si="105"/>
        <v>8.7600150202187628</v>
      </c>
      <c r="Q283" s="10">
        <f t="shared" si="105"/>
        <v>8.7521898845435828</v>
      </c>
    </row>
    <row r="284" spans="2:17" x14ac:dyDescent="0.3">
      <c r="C284" s="25" t="s">
        <v>310</v>
      </c>
      <c r="G284" s="69">
        <f>SUMPRODUCT($D286:$D295,G286:G295)</f>
        <v>1500000</v>
      </c>
      <c r="H284" s="69">
        <f t="shared" ref="H284:Q284" si="106">SUMPRODUCT($D286:$D295,H286:H295)</f>
        <v>1500000</v>
      </c>
      <c r="I284" s="69">
        <f t="shared" si="106"/>
        <v>1500000</v>
      </c>
      <c r="J284" s="69">
        <f t="shared" si="106"/>
        <v>1500000</v>
      </c>
      <c r="K284" s="69">
        <f t="shared" si="106"/>
        <v>1500000</v>
      </c>
      <c r="L284" s="69">
        <f t="shared" si="106"/>
        <v>1500000</v>
      </c>
      <c r="M284" s="69">
        <f t="shared" si="106"/>
        <v>1500000</v>
      </c>
      <c r="N284" s="69">
        <f t="shared" si="106"/>
        <v>1500000</v>
      </c>
      <c r="O284" s="69">
        <f t="shared" si="106"/>
        <v>1500000</v>
      </c>
      <c r="P284" s="69">
        <f t="shared" si="106"/>
        <v>1500000</v>
      </c>
      <c r="Q284" s="69">
        <f t="shared" si="106"/>
        <v>1500000</v>
      </c>
    </row>
    <row r="285" spans="2:17" x14ac:dyDescent="0.3">
      <c r="B285" s="29"/>
      <c r="C285" s="30" t="s">
        <v>312</v>
      </c>
      <c r="D285" s="30" t="s">
        <v>318</v>
      </c>
      <c r="E285" s="29"/>
      <c r="F285" s="29"/>
      <c r="G285" s="31"/>
      <c r="H285" s="31"/>
      <c r="I285" s="31"/>
      <c r="J285" s="31"/>
      <c r="K285" s="31"/>
      <c r="L285" s="31"/>
      <c r="M285" s="31"/>
      <c r="N285" s="31"/>
      <c r="O285" s="31"/>
      <c r="P285" s="31"/>
      <c r="Q285" s="31"/>
    </row>
    <row r="286" spans="2:17" x14ac:dyDescent="0.3">
      <c r="B286" s="26">
        <v>1</v>
      </c>
      <c r="C286" s="70" t="s">
        <v>319</v>
      </c>
      <c r="D286" s="73">
        <v>150000</v>
      </c>
      <c r="E286" s="71"/>
      <c r="F286" s="71"/>
      <c r="G286" s="72">
        <v>10</v>
      </c>
      <c r="H286" s="72">
        <v>10</v>
      </c>
      <c r="I286" s="72">
        <v>10</v>
      </c>
      <c r="J286" s="72">
        <v>10</v>
      </c>
      <c r="K286" s="72">
        <v>10</v>
      </c>
      <c r="L286" s="72">
        <v>10</v>
      </c>
      <c r="M286" s="72">
        <v>10</v>
      </c>
      <c r="N286" s="72">
        <v>10</v>
      </c>
      <c r="O286" s="72">
        <v>10</v>
      </c>
      <c r="P286" s="72">
        <v>10</v>
      </c>
      <c r="Q286" s="72">
        <v>10</v>
      </c>
    </row>
    <row r="287" spans="2:17" x14ac:dyDescent="0.3">
      <c r="B287" s="26">
        <v>2</v>
      </c>
      <c r="C287" s="70"/>
      <c r="D287" s="73"/>
      <c r="E287" s="71"/>
      <c r="F287" s="71"/>
      <c r="G287" s="72"/>
      <c r="H287" s="72"/>
      <c r="I287" s="72"/>
      <c r="J287" s="72"/>
      <c r="K287" s="72"/>
      <c r="L287" s="72"/>
      <c r="M287" s="72"/>
      <c r="N287" s="72"/>
      <c r="O287" s="72"/>
      <c r="P287" s="72"/>
      <c r="Q287" s="72"/>
    </row>
    <row r="288" spans="2:17" x14ac:dyDescent="0.3">
      <c r="B288" s="26">
        <v>3</v>
      </c>
      <c r="C288" s="70"/>
      <c r="D288" s="73"/>
      <c r="E288" s="71"/>
      <c r="F288" s="71"/>
      <c r="G288" s="72"/>
      <c r="H288" s="72"/>
      <c r="I288" s="72"/>
      <c r="J288" s="72"/>
      <c r="K288" s="72"/>
      <c r="L288" s="72"/>
      <c r="M288" s="72"/>
      <c r="N288" s="72"/>
      <c r="O288" s="72"/>
      <c r="P288" s="72"/>
      <c r="Q288" s="72"/>
    </row>
    <row r="289" spans="2:17" x14ac:dyDescent="0.3">
      <c r="B289" s="26">
        <v>4</v>
      </c>
      <c r="C289" s="70"/>
      <c r="D289" s="73"/>
      <c r="E289" s="71"/>
      <c r="F289" s="71"/>
      <c r="G289" s="72"/>
      <c r="H289" s="72"/>
      <c r="I289" s="72"/>
      <c r="J289" s="72"/>
      <c r="K289" s="72"/>
      <c r="L289" s="72"/>
      <c r="M289" s="72"/>
      <c r="N289" s="72"/>
      <c r="O289" s="72"/>
      <c r="P289" s="72"/>
      <c r="Q289" s="72"/>
    </row>
    <row r="290" spans="2:17" x14ac:dyDescent="0.3">
      <c r="B290" s="26">
        <v>5</v>
      </c>
      <c r="C290" s="70"/>
      <c r="D290" s="73"/>
      <c r="E290" s="71"/>
      <c r="F290" s="71"/>
      <c r="G290" s="72"/>
      <c r="H290" s="72"/>
      <c r="I290" s="72"/>
      <c r="J290" s="72"/>
      <c r="K290" s="72"/>
      <c r="L290" s="72"/>
      <c r="M290" s="72"/>
      <c r="N290" s="72"/>
      <c r="O290" s="72"/>
      <c r="P290" s="72"/>
      <c r="Q290" s="72"/>
    </row>
    <row r="291" spans="2:17" x14ac:dyDescent="0.3">
      <c r="B291" s="26">
        <v>6</v>
      </c>
      <c r="C291" s="70"/>
      <c r="D291" s="73"/>
      <c r="E291" s="71"/>
      <c r="F291" s="71"/>
      <c r="G291" s="72"/>
      <c r="H291" s="72"/>
      <c r="I291" s="72"/>
      <c r="J291" s="72"/>
      <c r="K291" s="72"/>
      <c r="L291" s="72"/>
      <c r="M291" s="72"/>
      <c r="N291" s="72"/>
      <c r="O291" s="72"/>
      <c r="P291" s="72"/>
      <c r="Q291" s="72"/>
    </row>
    <row r="292" spans="2:17" x14ac:dyDescent="0.3">
      <c r="B292" s="26">
        <v>7</v>
      </c>
      <c r="C292" s="70"/>
      <c r="D292" s="73"/>
      <c r="E292" s="71"/>
      <c r="F292" s="71"/>
      <c r="G292" s="72"/>
      <c r="H292" s="72"/>
      <c r="I292" s="72"/>
      <c r="J292" s="72"/>
      <c r="K292" s="72"/>
      <c r="L292" s="72"/>
      <c r="M292" s="72"/>
      <c r="N292" s="72"/>
      <c r="O292" s="72"/>
      <c r="P292" s="72"/>
      <c r="Q292" s="72"/>
    </row>
    <row r="293" spans="2:17" x14ac:dyDescent="0.3">
      <c r="B293" s="26">
        <v>8</v>
      </c>
      <c r="C293" s="70"/>
      <c r="D293" s="73"/>
      <c r="E293" s="71"/>
      <c r="F293" s="71"/>
      <c r="G293" s="72"/>
      <c r="H293" s="72"/>
      <c r="I293" s="72"/>
      <c r="J293" s="72"/>
      <c r="K293" s="72"/>
      <c r="L293" s="72"/>
      <c r="M293" s="72"/>
      <c r="N293" s="72"/>
      <c r="O293" s="72"/>
      <c r="P293" s="72"/>
      <c r="Q293" s="72"/>
    </row>
    <row r="294" spans="2:17" x14ac:dyDescent="0.3">
      <c r="B294" s="26">
        <v>9</v>
      </c>
      <c r="C294" s="70"/>
      <c r="D294" s="73"/>
      <c r="E294" s="71"/>
      <c r="F294" s="71"/>
      <c r="G294" s="72"/>
      <c r="H294" s="72"/>
      <c r="I294" s="72"/>
      <c r="J294" s="72"/>
      <c r="K294" s="72"/>
      <c r="L294" s="72"/>
      <c r="M294" s="72"/>
      <c r="N294" s="72"/>
      <c r="O294" s="72"/>
      <c r="P294" s="72"/>
      <c r="Q294" s="72"/>
    </row>
    <row r="295" spans="2:17" x14ac:dyDescent="0.3">
      <c r="B295" s="26">
        <v>10</v>
      </c>
      <c r="C295" s="70"/>
      <c r="D295" s="73"/>
      <c r="E295" s="71"/>
      <c r="F295" s="71"/>
      <c r="G295" s="72"/>
      <c r="H295" s="72"/>
      <c r="I295" s="72"/>
      <c r="J295" s="72"/>
      <c r="K295" s="72"/>
      <c r="L295" s="72"/>
      <c r="M295" s="72"/>
      <c r="N295" s="72"/>
      <c r="O295" s="72"/>
      <c r="P295" s="72"/>
      <c r="Q295" s="72"/>
    </row>
    <row r="297" spans="2:17" x14ac:dyDescent="0.3">
      <c r="B297" s="5"/>
      <c r="C297" s="5" t="str">
        <f>C197</f>
        <v>WTE - CBTp</v>
      </c>
      <c r="D297" s="5"/>
      <c r="E297" s="5"/>
      <c r="F297" s="5"/>
      <c r="G297" s="5"/>
      <c r="H297" s="5"/>
      <c r="I297" s="5"/>
      <c r="J297" s="5"/>
      <c r="K297" s="5"/>
      <c r="L297" s="5"/>
      <c r="M297" s="5"/>
      <c r="N297" s="5"/>
      <c r="O297" s="5"/>
      <c r="P297" s="5"/>
      <c r="Q297" s="5"/>
    </row>
    <row r="298" spans="2:17" x14ac:dyDescent="0.3">
      <c r="C298" s="25" t="s">
        <v>307</v>
      </c>
      <c r="G298" s="10">
        <f>G197</f>
        <v>0</v>
      </c>
      <c r="H298" s="10">
        <f t="shared" ref="H298:Q298" si="107">H197</f>
        <v>0</v>
      </c>
      <c r="I298" s="10">
        <f t="shared" si="107"/>
        <v>2.2271470132002986</v>
      </c>
      <c r="J298" s="10">
        <f t="shared" si="107"/>
        <v>2.2522966539365536</v>
      </c>
      <c r="K298" s="10">
        <f t="shared" si="107"/>
        <v>2.2830750012439678</v>
      </c>
      <c r="L298" s="10">
        <f t="shared" si="107"/>
        <v>2.3114983458812155</v>
      </c>
      <c r="M298" s="10">
        <f t="shared" si="107"/>
        <v>2.3270718646947972</v>
      </c>
      <c r="N298" s="10">
        <f t="shared" si="107"/>
        <v>2.3440192456547573</v>
      </c>
      <c r="O298" s="10">
        <f t="shared" si="107"/>
        <v>2.3608495552541764</v>
      </c>
      <c r="P298" s="10">
        <f t="shared" si="107"/>
        <v>2.3744651539773183</v>
      </c>
      <c r="Q298" s="10">
        <f t="shared" si="107"/>
        <v>2.38894626254086</v>
      </c>
    </row>
    <row r="299" spans="2:17" x14ac:dyDescent="0.3">
      <c r="C299" s="25" t="s">
        <v>308</v>
      </c>
      <c r="G299" s="10">
        <f>SUM(G303:G312)</f>
        <v>10</v>
      </c>
      <c r="H299" s="10">
        <f t="shared" ref="H299:Q299" si="108">SUM(H303:H312)</f>
        <v>10</v>
      </c>
      <c r="I299" s="10">
        <f t="shared" si="108"/>
        <v>10</v>
      </c>
      <c r="J299" s="10">
        <f t="shared" si="108"/>
        <v>10</v>
      </c>
      <c r="K299" s="10">
        <f t="shared" si="108"/>
        <v>10</v>
      </c>
      <c r="L299" s="10">
        <f t="shared" si="108"/>
        <v>10</v>
      </c>
      <c r="M299" s="10">
        <f t="shared" si="108"/>
        <v>10</v>
      </c>
      <c r="N299" s="10">
        <f t="shared" si="108"/>
        <v>10</v>
      </c>
      <c r="O299" s="10">
        <f t="shared" si="108"/>
        <v>10</v>
      </c>
      <c r="P299" s="10">
        <f t="shared" si="108"/>
        <v>10</v>
      </c>
      <c r="Q299" s="10">
        <f t="shared" si="108"/>
        <v>10</v>
      </c>
    </row>
    <row r="300" spans="2:17" x14ac:dyDescent="0.3">
      <c r="C300" s="25" t="s">
        <v>309</v>
      </c>
      <c r="G300" s="10">
        <f>G299-G298</f>
        <v>10</v>
      </c>
      <c r="H300" s="10">
        <f t="shared" ref="H300:Q300" si="109">H299-H298</f>
        <v>10</v>
      </c>
      <c r="I300" s="10">
        <f t="shared" si="109"/>
        <v>7.7728529867997018</v>
      </c>
      <c r="J300" s="10">
        <f t="shared" si="109"/>
        <v>7.7477033460634459</v>
      </c>
      <c r="K300" s="10">
        <f t="shared" si="109"/>
        <v>7.7169249987560322</v>
      </c>
      <c r="L300" s="10">
        <f t="shared" si="109"/>
        <v>7.6885016541187845</v>
      </c>
      <c r="M300" s="10">
        <f t="shared" si="109"/>
        <v>7.6729281353052023</v>
      </c>
      <c r="N300" s="10">
        <f t="shared" si="109"/>
        <v>7.6559807543452427</v>
      </c>
      <c r="O300" s="10">
        <f t="shared" si="109"/>
        <v>7.6391504447458232</v>
      </c>
      <c r="P300" s="10">
        <f t="shared" si="109"/>
        <v>7.6255348460226813</v>
      </c>
      <c r="Q300" s="10">
        <f t="shared" si="109"/>
        <v>7.61105373745914</v>
      </c>
    </row>
    <row r="301" spans="2:17" x14ac:dyDescent="0.3">
      <c r="C301" s="25" t="s">
        <v>310</v>
      </c>
      <c r="G301" s="69">
        <f>SUMPRODUCT($D303:$D312,G303:G312)</f>
        <v>950000</v>
      </c>
      <c r="H301" s="69">
        <f t="shared" ref="H301:Q301" si="110">SUMPRODUCT($D303:$D312,H303:H312)</f>
        <v>950000</v>
      </c>
      <c r="I301" s="69">
        <f t="shared" si="110"/>
        <v>950000</v>
      </c>
      <c r="J301" s="69">
        <f t="shared" si="110"/>
        <v>950000</v>
      </c>
      <c r="K301" s="69">
        <f t="shared" si="110"/>
        <v>950000</v>
      </c>
      <c r="L301" s="69">
        <f t="shared" si="110"/>
        <v>950000</v>
      </c>
      <c r="M301" s="69">
        <f t="shared" si="110"/>
        <v>950000</v>
      </c>
      <c r="N301" s="69">
        <f t="shared" si="110"/>
        <v>950000</v>
      </c>
      <c r="O301" s="69">
        <f t="shared" si="110"/>
        <v>950000</v>
      </c>
      <c r="P301" s="69">
        <f t="shared" si="110"/>
        <v>950000</v>
      </c>
      <c r="Q301" s="69">
        <f t="shared" si="110"/>
        <v>950000</v>
      </c>
    </row>
    <row r="302" spans="2:17" x14ac:dyDescent="0.3">
      <c r="B302" s="29"/>
      <c r="C302" s="30" t="s">
        <v>312</v>
      </c>
      <c r="D302" s="30" t="s">
        <v>318</v>
      </c>
      <c r="E302" s="29"/>
      <c r="F302" s="29"/>
      <c r="G302" s="31"/>
      <c r="H302" s="31"/>
      <c r="I302" s="31"/>
      <c r="J302" s="31"/>
      <c r="K302" s="31"/>
      <c r="L302" s="31"/>
      <c r="M302" s="31"/>
      <c r="N302" s="31"/>
      <c r="O302" s="31"/>
      <c r="P302" s="31"/>
      <c r="Q302" s="31"/>
    </row>
    <row r="303" spans="2:17" x14ac:dyDescent="0.3">
      <c r="B303" s="26">
        <v>1</v>
      </c>
      <c r="C303" s="70" t="s">
        <v>320</v>
      </c>
      <c r="D303" s="73">
        <v>95000</v>
      </c>
      <c r="E303" s="71"/>
      <c r="F303" s="71"/>
      <c r="G303" s="72">
        <v>10</v>
      </c>
      <c r="H303" s="72">
        <v>10</v>
      </c>
      <c r="I303" s="72">
        <v>10</v>
      </c>
      <c r="J303" s="72">
        <v>10</v>
      </c>
      <c r="K303" s="72">
        <v>10</v>
      </c>
      <c r="L303" s="72">
        <v>10</v>
      </c>
      <c r="M303" s="72">
        <v>10</v>
      </c>
      <c r="N303" s="72">
        <v>10</v>
      </c>
      <c r="O303" s="72">
        <v>10</v>
      </c>
      <c r="P303" s="72">
        <v>10</v>
      </c>
      <c r="Q303" s="72">
        <v>10</v>
      </c>
    </row>
    <row r="304" spans="2:17" x14ac:dyDescent="0.3">
      <c r="B304" s="26">
        <v>2</v>
      </c>
      <c r="C304" s="70"/>
      <c r="D304" s="73"/>
      <c r="E304" s="71"/>
      <c r="F304" s="71"/>
      <c r="G304" s="72"/>
      <c r="H304" s="72"/>
      <c r="I304" s="72"/>
      <c r="J304" s="72"/>
      <c r="K304" s="72"/>
      <c r="L304" s="72"/>
      <c r="M304" s="72"/>
      <c r="N304" s="72"/>
      <c r="O304" s="72"/>
      <c r="P304" s="72"/>
      <c r="Q304" s="72"/>
    </row>
    <row r="305" spans="2:17" x14ac:dyDescent="0.3">
      <c r="B305" s="26">
        <v>3</v>
      </c>
      <c r="C305" s="70"/>
      <c r="D305" s="73"/>
      <c r="E305" s="71"/>
      <c r="F305" s="71"/>
      <c r="G305" s="72"/>
      <c r="H305" s="72"/>
      <c r="I305" s="72"/>
      <c r="J305" s="72"/>
      <c r="K305" s="72"/>
      <c r="L305" s="72"/>
      <c r="M305" s="72"/>
      <c r="N305" s="72"/>
      <c r="O305" s="72"/>
      <c r="P305" s="72"/>
      <c r="Q305" s="72"/>
    </row>
    <row r="306" spans="2:17" x14ac:dyDescent="0.3">
      <c r="B306" s="26">
        <v>4</v>
      </c>
      <c r="C306" s="70"/>
      <c r="D306" s="73"/>
      <c r="E306" s="71"/>
      <c r="F306" s="71"/>
      <c r="G306" s="72"/>
      <c r="H306" s="72"/>
      <c r="I306" s="72"/>
      <c r="J306" s="72"/>
      <c r="K306" s="72"/>
      <c r="L306" s="72"/>
      <c r="M306" s="72"/>
      <c r="N306" s="72"/>
      <c r="O306" s="72"/>
      <c r="P306" s="72"/>
      <c r="Q306" s="72"/>
    </row>
    <row r="307" spans="2:17" x14ac:dyDescent="0.3">
      <c r="B307" s="26">
        <v>5</v>
      </c>
      <c r="C307" s="70"/>
      <c r="D307" s="73"/>
      <c r="E307" s="71"/>
      <c r="F307" s="71"/>
      <c r="G307" s="72"/>
      <c r="H307" s="72"/>
      <c r="I307" s="72"/>
      <c r="J307" s="72"/>
      <c r="K307" s="72"/>
      <c r="L307" s="72"/>
      <c r="M307" s="72"/>
      <c r="N307" s="72"/>
      <c r="O307" s="72"/>
      <c r="P307" s="72"/>
      <c r="Q307" s="72"/>
    </row>
    <row r="308" spans="2:17" x14ac:dyDescent="0.3">
      <c r="B308" s="26">
        <v>6</v>
      </c>
      <c r="C308" s="70"/>
      <c r="D308" s="73"/>
      <c r="E308" s="71"/>
      <c r="F308" s="71"/>
      <c r="G308" s="72"/>
      <c r="H308" s="72"/>
      <c r="I308" s="72"/>
      <c r="J308" s="72"/>
      <c r="K308" s="72"/>
      <c r="L308" s="72"/>
      <c r="M308" s="72"/>
      <c r="N308" s="72"/>
      <c r="O308" s="72"/>
      <c r="P308" s="72"/>
      <c r="Q308" s="72"/>
    </row>
    <row r="309" spans="2:17" x14ac:dyDescent="0.3">
      <c r="B309" s="26">
        <v>7</v>
      </c>
      <c r="C309" s="70"/>
      <c r="D309" s="73"/>
      <c r="E309" s="71"/>
      <c r="F309" s="71"/>
      <c r="G309" s="72"/>
      <c r="H309" s="72"/>
      <c r="I309" s="72"/>
      <c r="J309" s="72"/>
      <c r="K309" s="72"/>
      <c r="L309" s="72"/>
      <c r="M309" s="72"/>
      <c r="N309" s="72"/>
      <c r="O309" s="72"/>
      <c r="P309" s="72"/>
      <c r="Q309" s="72"/>
    </row>
    <row r="310" spans="2:17" x14ac:dyDescent="0.3">
      <c r="B310" s="26">
        <v>8</v>
      </c>
      <c r="C310" s="70"/>
      <c r="D310" s="73"/>
      <c r="E310" s="71"/>
      <c r="F310" s="71"/>
      <c r="G310" s="72"/>
      <c r="H310" s="72"/>
      <c r="I310" s="72"/>
      <c r="J310" s="72"/>
      <c r="K310" s="72"/>
      <c r="L310" s="72"/>
      <c r="M310" s="72"/>
      <c r="N310" s="72"/>
      <c r="O310" s="72"/>
      <c r="P310" s="72"/>
      <c r="Q310" s="72"/>
    </row>
    <row r="311" spans="2:17" x14ac:dyDescent="0.3">
      <c r="B311" s="26">
        <v>9</v>
      </c>
      <c r="C311" s="70"/>
      <c r="D311" s="73"/>
      <c r="E311" s="71"/>
      <c r="F311" s="71"/>
      <c r="G311" s="72"/>
      <c r="H311" s="72"/>
      <c r="I311" s="72"/>
      <c r="J311" s="72"/>
      <c r="K311" s="72"/>
      <c r="L311" s="72"/>
      <c r="M311" s="72"/>
      <c r="N311" s="72"/>
      <c r="O311" s="72"/>
      <c r="P311" s="72"/>
      <c r="Q311" s="72"/>
    </row>
    <row r="312" spans="2:17" x14ac:dyDescent="0.3">
      <c r="B312" s="26">
        <v>10</v>
      </c>
      <c r="C312" s="70"/>
      <c r="D312" s="73"/>
      <c r="E312" s="71"/>
      <c r="F312" s="71"/>
      <c r="G312" s="72"/>
      <c r="H312" s="72"/>
      <c r="I312" s="72"/>
      <c r="J312" s="72"/>
      <c r="K312" s="72"/>
      <c r="L312" s="72"/>
      <c r="M312" s="72"/>
      <c r="N312" s="72"/>
      <c r="O312" s="72"/>
      <c r="P312" s="72"/>
      <c r="Q312" s="72"/>
    </row>
    <row r="314" spans="2:17" x14ac:dyDescent="0.3">
      <c r="B314" s="5"/>
      <c r="C314" s="5" t="str">
        <f>C207</f>
        <v>WTE - FI time</v>
      </c>
      <c r="D314" s="5"/>
      <c r="E314" s="5"/>
      <c r="F314" s="5"/>
      <c r="G314" s="5"/>
      <c r="H314" s="5"/>
      <c r="I314" s="5"/>
      <c r="J314" s="5"/>
      <c r="K314" s="5"/>
      <c r="L314" s="5"/>
      <c r="M314" s="5"/>
      <c r="N314" s="5"/>
      <c r="O314" s="5"/>
      <c r="P314" s="5"/>
      <c r="Q314" s="5"/>
    </row>
    <row r="315" spans="2:17" x14ac:dyDescent="0.3">
      <c r="C315" s="25" t="s">
        <v>307</v>
      </c>
      <c r="G315" s="10">
        <f>G207</f>
        <v>0</v>
      </c>
      <c r="H315" s="10">
        <f t="shared" ref="H315:Q315" si="111">H207</f>
        <v>0</v>
      </c>
      <c r="I315" s="10">
        <f t="shared" si="111"/>
        <v>0.5512188857670739</v>
      </c>
      <c r="J315" s="10">
        <f t="shared" si="111"/>
        <v>0.55744342184929707</v>
      </c>
      <c r="K315" s="10">
        <f t="shared" si="111"/>
        <v>0.56506106280788204</v>
      </c>
      <c r="L315" s="10">
        <f t="shared" si="111"/>
        <v>0.57209584060560092</v>
      </c>
      <c r="M315" s="10">
        <f t="shared" si="111"/>
        <v>0.57595028651196234</v>
      </c>
      <c r="N315" s="10">
        <f t="shared" si="111"/>
        <v>0.58014476329955245</v>
      </c>
      <c r="O315" s="10">
        <f t="shared" si="111"/>
        <v>0.5843102649254085</v>
      </c>
      <c r="P315" s="10">
        <f t="shared" si="111"/>
        <v>0.58768012560938643</v>
      </c>
      <c r="Q315" s="10">
        <f t="shared" si="111"/>
        <v>0.59126419997886281</v>
      </c>
    </row>
    <row r="316" spans="2:17" x14ac:dyDescent="0.3">
      <c r="C316" s="25" t="s">
        <v>308</v>
      </c>
      <c r="G316" s="10">
        <f>SUM(G320:G329)</f>
        <v>10</v>
      </c>
      <c r="H316" s="10">
        <f t="shared" ref="H316:Q316" si="112">SUM(H320:H329)</f>
        <v>10</v>
      </c>
      <c r="I316" s="10">
        <f t="shared" si="112"/>
        <v>10</v>
      </c>
      <c r="J316" s="10">
        <f t="shared" si="112"/>
        <v>10</v>
      </c>
      <c r="K316" s="10">
        <f t="shared" si="112"/>
        <v>10</v>
      </c>
      <c r="L316" s="10">
        <f t="shared" si="112"/>
        <v>10</v>
      </c>
      <c r="M316" s="10">
        <f t="shared" si="112"/>
        <v>10</v>
      </c>
      <c r="N316" s="10">
        <f t="shared" si="112"/>
        <v>10</v>
      </c>
      <c r="O316" s="10">
        <f t="shared" si="112"/>
        <v>10</v>
      </c>
      <c r="P316" s="10">
        <f t="shared" si="112"/>
        <v>10</v>
      </c>
      <c r="Q316" s="10">
        <f t="shared" si="112"/>
        <v>10</v>
      </c>
    </row>
    <row r="317" spans="2:17" x14ac:dyDescent="0.3">
      <c r="C317" s="25" t="s">
        <v>309</v>
      </c>
      <c r="G317" s="10">
        <f>G316-G315</f>
        <v>10</v>
      </c>
      <c r="H317" s="10">
        <f t="shared" ref="H317:Q317" si="113">H316-H315</f>
        <v>10</v>
      </c>
      <c r="I317" s="10">
        <f t="shared" si="113"/>
        <v>9.4487811142329257</v>
      </c>
      <c r="J317" s="10">
        <f t="shared" si="113"/>
        <v>9.4425565781507022</v>
      </c>
      <c r="K317" s="10">
        <f t="shared" si="113"/>
        <v>9.4349389371921184</v>
      </c>
      <c r="L317" s="10">
        <f t="shared" si="113"/>
        <v>9.4279041593943997</v>
      </c>
      <c r="M317" s="10">
        <f t="shared" si="113"/>
        <v>9.4240497134880385</v>
      </c>
      <c r="N317" s="10">
        <f t="shared" si="113"/>
        <v>9.4198552367004478</v>
      </c>
      <c r="O317" s="10">
        <f t="shared" si="113"/>
        <v>9.4156897350745918</v>
      </c>
      <c r="P317" s="10">
        <f t="shared" si="113"/>
        <v>9.4123198743906134</v>
      </c>
      <c r="Q317" s="10">
        <f t="shared" si="113"/>
        <v>9.4087358000211374</v>
      </c>
    </row>
    <row r="318" spans="2:17" x14ac:dyDescent="0.3">
      <c r="C318" s="25" t="s">
        <v>310</v>
      </c>
      <c r="G318" s="69">
        <f>SUMPRODUCT($D320:$D329,G320:G329)</f>
        <v>380000</v>
      </c>
      <c r="H318" s="69">
        <f t="shared" ref="H318:Q318" si="114">SUMPRODUCT($D320:$D329,H320:H329)</f>
        <v>380000</v>
      </c>
      <c r="I318" s="69">
        <f t="shared" si="114"/>
        <v>380000</v>
      </c>
      <c r="J318" s="69">
        <f t="shared" si="114"/>
        <v>380000</v>
      </c>
      <c r="K318" s="69">
        <f t="shared" si="114"/>
        <v>380000</v>
      </c>
      <c r="L318" s="69">
        <f t="shared" si="114"/>
        <v>380000</v>
      </c>
      <c r="M318" s="69">
        <f t="shared" si="114"/>
        <v>380000</v>
      </c>
      <c r="N318" s="69">
        <f t="shared" si="114"/>
        <v>380000</v>
      </c>
      <c r="O318" s="69">
        <f t="shared" si="114"/>
        <v>380000</v>
      </c>
      <c r="P318" s="69">
        <f t="shared" si="114"/>
        <v>380000</v>
      </c>
      <c r="Q318" s="69">
        <f t="shared" si="114"/>
        <v>380000</v>
      </c>
    </row>
    <row r="319" spans="2:17" x14ac:dyDescent="0.3">
      <c r="B319" s="29"/>
      <c r="C319" s="30" t="s">
        <v>312</v>
      </c>
      <c r="D319" s="30" t="s">
        <v>318</v>
      </c>
      <c r="E319" s="29"/>
      <c r="F319" s="29"/>
      <c r="G319" s="31"/>
      <c r="H319" s="31"/>
      <c r="I319" s="31"/>
      <c r="J319" s="31"/>
      <c r="K319" s="31"/>
      <c r="L319" s="31"/>
      <c r="M319" s="31"/>
      <c r="N319" s="31"/>
      <c r="O319" s="31"/>
      <c r="P319" s="31"/>
      <c r="Q319" s="31"/>
    </row>
    <row r="320" spans="2:17" x14ac:dyDescent="0.3">
      <c r="B320" s="26">
        <v>1</v>
      </c>
      <c r="C320" s="70" t="s">
        <v>321</v>
      </c>
      <c r="D320" s="73">
        <v>38000</v>
      </c>
      <c r="E320" s="71"/>
      <c r="F320" s="71"/>
      <c r="G320" s="72">
        <v>10</v>
      </c>
      <c r="H320" s="72">
        <v>10</v>
      </c>
      <c r="I320" s="72">
        <v>10</v>
      </c>
      <c r="J320" s="72">
        <v>10</v>
      </c>
      <c r="K320" s="72">
        <v>10</v>
      </c>
      <c r="L320" s="72">
        <v>10</v>
      </c>
      <c r="M320" s="72">
        <v>10</v>
      </c>
      <c r="N320" s="72">
        <v>10</v>
      </c>
      <c r="O320" s="72">
        <v>10</v>
      </c>
      <c r="P320" s="72">
        <v>10</v>
      </c>
      <c r="Q320" s="72">
        <v>10</v>
      </c>
    </row>
    <row r="321" spans="2:17" x14ac:dyDescent="0.3">
      <c r="B321" s="26">
        <v>2</v>
      </c>
      <c r="C321" s="70"/>
      <c r="D321" s="73"/>
      <c r="E321" s="71"/>
      <c r="F321" s="71"/>
      <c r="G321" s="72"/>
      <c r="H321" s="72"/>
      <c r="I321" s="72"/>
      <c r="J321" s="72"/>
      <c r="K321" s="72"/>
      <c r="L321" s="72"/>
      <c r="M321" s="72"/>
      <c r="N321" s="72"/>
      <c r="O321" s="72"/>
      <c r="P321" s="72"/>
      <c r="Q321" s="72"/>
    </row>
    <row r="322" spans="2:17" x14ac:dyDescent="0.3">
      <c r="B322" s="26">
        <v>3</v>
      </c>
      <c r="C322" s="70"/>
      <c r="D322" s="73"/>
      <c r="E322" s="71"/>
      <c r="F322" s="71"/>
      <c r="G322" s="72"/>
      <c r="H322" s="72"/>
      <c r="I322" s="72"/>
      <c r="J322" s="72"/>
      <c r="K322" s="72"/>
      <c r="L322" s="72"/>
      <c r="M322" s="72"/>
      <c r="N322" s="72"/>
      <c r="O322" s="72"/>
      <c r="P322" s="72"/>
      <c r="Q322" s="72"/>
    </row>
    <row r="323" spans="2:17" x14ac:dyDescent="0.3">
      <c r="B323" s="26">
        <v>4</v>
      </c>
      <c r="C323" s="70"/>
      <c r="D323" s="73"/>
      <c r="E323" s="71"/>
      <c r="F323" s="71"/>
      <c r="G323" s="72"/>
      <c r="H323" s="72"/>
      <c r="I323" s="72"/>
      <c r="J323" s="72"/>
      <c r="K323" s="72"/>
      <c r="L323" s="72"/>
      <c r="M323" s="72"/>
      <c r="N323" s="72"/>
      <c r="O323" s="72"/>
      <c r="P323" s="72"/>
      <c r="Q323" s="72"/>
    </row>
    <row r="324" spans="2:17" x14ac:dyDescent="0.3">
      <c r="B324" s="26">
        <v>5</v>
      </c>
      <c r="C324" s="70"/>
      <c r="D324" s="73"/>
      <c r="E324" s="71"/>
      <c r="F324" s="71"/>
      <c r="G324" s="72"/>
      <c r="H324" s="72"/>
      <c r="I324" s="72"/>
      <c r="J324" s="72"/>
      <c r="K324" s="72"/>
      <c r="L324" s="72"/>
      <c r="M324" s="72"/>
      <c r="N324" s="72"/>
      <c r="O324" s="72"/>
      <c r="P324" s="72"/>
      <c r="Q324" s="72"/>
    </row>
    <row r="325" spans="2:17" x14ac:dyDescent="0.3">
      <c r="B325" s="26">
        <v>6</v>
      </c>
      <c r="C325" s="70"/>
      <c r="D325" s="73"/>
      <c r="E325" s="71"/>
      <c r="F325" s="71"/>
      <c r="G325" s="72"/>
      <c r="H325" s="72"/>
      <c r="I325" s="72"/>
      <c r="J325" s="72"/>
      <c r="K325" s="72"/>
      <c r="L325" s="72"/>
      <c r="M325" s="72"/>
      <c r="N325" s="72"/>
      <c r="O325" s="72"/>
      <c r="P325" s="72"/>
      <c r="Q325" s="72"/>
    </row>
    <row r="326" spans="2:17" x14ac:dyDescent="0.3">
      <c r="B326" s="26">
        <v>7</v>
      </c>
      <c r="C326" s="70"/>
      <c r="D326" s="73"/>
      <c r="E326" s="71"/>
      <c r="F326" s="71"/>
      <c r="G326" s="72"/>
      <c r="H326" s="72"/>
      <c r="I326" s="72"/>
      <c r="J326" s="72"/>
      <c r="K326" s="72"/>
      <c r="L326" s="72"/>
      <c r="M326" s="72"/>
      <c r="N326" s="72"/>
      <c r="O326" s="72"/>
      <c r="P326" s="72"/>
      <c r="Q326" s="72"/>
    </row>
    <row r="327" spans="2:17" x14ac:dyDescent="0.3">
      <c r="B327" s="26">
        <v>8</v>
      </c>
      <c r="C327" s="70"/>
      <c r="D327" s="73"/>
      <c r="E327" s="71"/>
      <c r="F327" s="71"/>
      <c r="G327" s="72"/>
      <c r="H327" s="72"/>
      <c r="I327" s="72"/>
      <c r="J327" s="72"/>
      <c r="K327" s="72"/>
      <c r="L327" s="72"/>
      <c r="M327" s="72"/>
      <c r="N327" s="72"/>
      <c r="O327" s="72"/>
      <c r="P327" s="72"/>
      <c r="Q327" s="72"/>
    </row>
    <row r="328" spans="2:17" x14ac:dyDescent="0.3">
      <c r="B328" s="26">
        <v>9</v>
      </c>
      <c r="C328" s="70"/>
      <c r="D328" s="73"/>
      <c r="E328" s="71"/>
      <c r="F328" s="71"/>
      <c r="G328" s="72"/>
      <c r="H328" s="72"/>
      <c r="I328" s="72"/>
      <c r="J328" s="72"/>
      <c r="K328" s="72"/>
      <c r="L328" s="72"/>
      <c r="M328" s="72"/>
      <c r="N328" s="72"/>
      <c r="O328" s="72"/>
      <c r="P328" s="72"/>
      <c r="Q328" s="72"/>
    </row>
    <row r="329" spans="2:17" x14ac:dyDescent="0.3">
      <c r="B329" s="26">
        <v>10</v>
      </c>
      <c r="C329" s="70"/>
      <c r="D329" s="73"/>
      <c r="E329" s="71"/>
      <c r="F329" s="71"/>
      <c r="G329" s="72"/>
      <c r="H329" s="72"/>
      <c r="I329" s="72"/>
      <c r="J329" s="72"/>
      <c r="K329" s="72"/>
      <c r="L329" s="72"/>
      <c r="M329" s="72"/>
      <c r="N329" s="72"/>
      <c r="O329" s="72"/>
      <c r="P329" s="72"/>
      <c r="Q329" s="72"/>
    </row>
    <row r="333" spans="2:17" x14ac:dyDescent="0.3">
      <c r="B333" s="5"/>
      <c r="C333" s="5" t="s">
        <v>311</v>
      </c>
      <c r="D333" s="5"/>
      <c r="E333" s="5"/>
      <c r="F333" s="5"/>
      <c r="G333" s="5"/>
      <c r="H333" s="5"/>
      <c r="I333" s="5"/>
      <c r="J333" s="5"/>
      <c r="K333" s="5"/>
      <c r="L333" s="5"/>
      <c r="M333" s="5"/>
      <c r="N333" s="5"/>
      <c r="O333" s="5"/>
      <c r="P333" s="5"/>
      <c r="Q333" s="5"/>
    </row>
    <row r="335" spans="2:17" x14ac:dyDescent="0.3">
      <c r="C335" s="25" t="s">
        <v>324</v>
      </c>
      <c r="G335" s="74">
        <f>SUM(G337:G343)</f>
        <v>0</v>
      </c>
      <c r="H335" s="74">
        <f t="shared" ref="H335:Q335" si="115">SUM(H337:H343)</f>
        <v>28.071428571428573</v>
      </c>
      <c r="I335" s="74">
        <f t="shared" si="115"/>
        <v>30.412375401120283</v>
      </c>
      <c r="J335" s="74">
        <f t="shared" si="115"/>
        <v>29.940018793821778</v>
      </c>
      <c r="K335" s="74">
        <f t="shared" si="115"/>
        <v>29.596065055881766</v>
      </c>
      <c r="L335" s="74">
        <f t="shared" si="115"/>
        <v>29.965155666600538</v>
      </c>
      <c r="M335" s="74">
        <f t="shared" si="115"/>
        <v>30.279618223511392</v>
      </c>
      <c r="N335" s="74">
        <f t="shared" si="115"/>
        <v>30.541542015365341</v>
      </c>
      <c r="O335" s="74">
        <f t="shared" si="115"/>
        <v>30.757750352646308</v>
      </c>
      <c r="P335" s="74">
        <f t="shared" si="115"/>
        <v>30.96201260883797</v>
      </c>
      <c r="Q335" s="74">
        <f t="shared" si="115"/>
        <v>31.157727051275639</v>
      </c>
    </row>
    <row r="336" spans="2:17" x14ac:dyDescent="0.3">
      <c r="B336" s="29"/>
      <c r="C336" s="30"/>
      <c r="D336" s="30"/>
      <c r="E336" s="29"/>
      <c r="F336" s="29"/>
      <c r="G336" s="31"/>
      <c r="H336" s="31"/>
      <c r="I336" s="31"/>
      <c r="J336" s="31"/>
      <c r="K336" s="31"/>
      <c r="L336" s="31"/>
      <c r="M336" s="31"/>
      <c r="N336" s="31"/>
      <c r="O336" s="31"/>
      <c r="P336" s="31"/>
      <c r="Q336" s="31"/>
    </row>
    <row r="337" spans="2:17" x14ac:dyDescent="0.3">
      <c r="B337" s="26">
        <v>1</v>
      </c>
      <c r="C337" s="33" t="s">
        <v>295</v>
      </c>
      <c r="D337" s="32"/>
      <c r="E337" s="27"/>
      <c r="F337" s="27"/>
      <c r="G337" s="28">
        <f>G213</f>
        <v>0</v>
      </c>
      <c r="H337" s="28">
        <f t="shared" ref="H337:Q337" si="116">H213</f>
        <v>15</v>
      </c>
      <c r="I337" s="28">
        <f t="shared" si="116"/>
        <v>14.677008727720626</v>
      </c>
      <c r="J337" s="28">
        <f t="shared" si="116"/>
        <v>14.406831700987389</v>
      </c>
      <c r="K337" s="28">
        <f t="shared" si="116"/>
        <v>14.201289203599721</v>
      </c>
      <c r="L337" s="28">
        <f t="shared" si="116"/>
        <v>14.378427002229648</v>
      </c>
      <c r="M337" s="28">
        <f t="shared" si="116"/>
        <v>14.535454944821959</v>
      </c>
      <c r="N337" s="28">
        <f t="shared" si="116"/>
        <v>14.663437858084617</v>
      </c>
      <c r="O337" s="28">
        <f t="shared" si="116"/>
        <v>14.767075397767833</v>
      </c>
      <c r="P337" s="28">
        <f t="shared" si="116"/>
        <v>14.866601305261126</v>
      </c>
      <c r="Q337" s="28">
        <f t="shared" si="116"/>
        <v>14.960948040721945</v>
      </c>
    </row>
    <row r="338" spans="2:17" x14ac:dyDescent="0.3">
      <c r="B338" s="26">
        <v>2</v>
      </c>
      <c r="C338" s="33" t="s">
        <v>314</v>
      </c>
      <c r="D338" s="32"/>
      <c r="E338" s="27"/>
      <c r="F338" s="27"/>
      <c r="G338" s="28">
        <f>G230</f>
        <v>0</v>
      </c>
      <c r="H338" s="28">
        <f t="shared" ref="H338:Q338" si="117">H230</f>
        <v>1.5</v>
      </c>
      <c r="I338" s="28">
        <f t="shared" si="117"/>
        <v>1.4677008727720626</v>
      </c>
      <c r="J338" s="28">
        <f t="shared" si="117"/>
        <v>1.440683170098739</v>
      </c>
      <c r="K338" s="28">
        <f t="shared" si="117"/>
        <v>1.4201289203599721</v>
      </c>
      <c r="L338" s="28">
        <f t="shared" si="117"/>
        <v>1.4378427002229648</v>
      </c>
      <c r="M338" s="28">
        <f t="shared" si="117"/>
        <v>1.4535454944821959</v>
      </c>
      <c r="N338" s="28">
        <f t="shared" si="117"/>
        <v>1.4663437858084616</v>
      </c>
      <c r="O338" s="28">
        <f t="shared" si="117"/>
        <v>1.4767075397767833</v>
      </c>
      <c r="P338" s="28">
        <f t="shared" si="117"/>
        <v>1.4866601305261127</v>
      </c>
      <c r="Q338" s="28">
        <f t="shared" si="117"/>
        <v>1.4960948040721944</v>
      </c>
    </row>
    <row r="339" spans="2:17" x14ac:dyDescent="0.3">
      <c r="B339" s="26">
        <v>3</v>
      </c>
      <c r="C339" s="33" t="s">
        <v>316</v>
      </c>
      <c r="D339" s="32"/>
      <c r="E339" s="27"/>
      <c r="F339" s="27"/>
      <c r="G339" s="28">
        <f>G247</f>
        <v>0</v>
      </c>
      <c r="H339" s="28">
        <f t="shared" ref="H339:Q339" si="118">H247</f>
        <v>7.5</v>
      </c>
      <c r="I339" s="28">
        <f t="shared" si="118"/>
        <v>7.3385043638603129</v>
      </c>
      <c r="J339" s="28">
        <f t="shared" si="118"/>
        <v>7.2034158504936947</v>
      </c>
      <c r="K339" s="28">
        <f t="shared" si="118"/>
        <v>7.1006446017998606</v>
      </c>
      <c r="L339" s="28">
        <f t="shared" si="118"/>
        <v>7.1892135011148239</v>
      </c>
      <c r="M339" s="28">
        <f t="shared" si="118"/>
        <v>7.2677274724109795</v>
      </c>
      <c r="N339" s="28">
        <f t="shared" si="118"/>
        <v>7.3317189290423084</v>
      </c>
      <c r="O339" s="28">
        <f t="shared" si="118"/>
        <v>7.3835376988839165</v>
      </c>
      <c r="P339" s="28">
        <f t="shared" si="118"/>
        <v>7.4333006526305629</v>
      </c>
      <c r="Q339" s="28">
        <f t="shared" si="118"/>
        <v>7.4804740203609725</v>
      </c>
    </row>
    <row r="340" spans="2:17" x14ac:dyDescent="0.3">
      <c r="B340" s="26">
        <v>4</v>
      </c>
      <c r="C340" s="33" t="s">
        <v>127</v>
      </c>
      <c r="D340" s="32"/>
      <c r="E340" s="27"/>
      <c r="F340" s="27"/>
      <c r="G340" s="28">
        <f>G264</f>
        <v>0</v>
      </c>
      <c r="H340" s="28">
        <f t="shared" ref="H340:Q340" si="119">H264</f>
        <v>3</v>
      </c>
      <c r="I340" s="28">
        <f t="shared" si="119"/>
        <v>2.9354017455441253</v>
      </c>
      <c r="J340" s="28">
        <f t="shared" si="119"/>
        <v>2.8813663401974781</v>
      </c>
      <c r="K340" s="28">
        <f t="shared" si="119"/>
        <v>2.8402578407199441</v>
      </c>
      <c r="L340" s="28">
        <f t="shared" si="119"/>
        <v>2.8756854004459296</v>
      </c>
      <c r="M340" s="28">
        <f t="shared" si="119"/>
        <v>2.9070909889643919</v>
      </c>
      <c r="N340" s="28">
        <f t="shared" si="119"/>
        <v>2.9326875716169232</v>
      </c>
      <c r="O340" s="28">
        <f t="shared" si="119"/>
        <v>2.9534150795535665</v>
      </c>
      <c r="P340" s="28">
        <f t="shared" si="119"/>
        <v>2.9733202610522254</v>
      </c>
      <c r="Q340" s="28">
        <f t="shared" si="119"/>
        <v>2.9921896081443888</v>
      </c>
    </row>
    <row r="341" spans="2:17" x14ac:dyDescent="0.3">
      <c r="B341" s="26">
        <v>5</v>
      </c>
      <c r="C341" s="33" t="s">
        <v>0</v>
      </c>
      <c r="D341" s="32"/>
      <c r="E341" s="27"/>
      <c r="F341" s="27"/>
      <c r="G341" s="28">
        <f>G281</f>
        <v>0</v>
      </c>
      <c r="H341" s="28">
        <f t="shared" ref="H341:Q341" si="120">H281</f>
        <v>1.0714285714285714</v>
      </c>
      <c r="I341" s="28">
        <f t="shared" si="120"/>
        <v>1.2153937922557814</v>
      </c>
      <c r="J341" s="28">
        <f t="shared" si="120"/>
        <v>1.1979816562586263</v>
      </c>
      <c r="K341" s="28">
        <f t="shared" si="120"/>
        <v>1.1856084253504204</v>
      </c>
      <c r="L341" s="28">
        <f t="shared" si="120"/>
        <v>1.2003928761003517</v>
      </c>
      <c r="M341" s="28">
        <f t="shared" si="120"/>
        <v>1.2127771716251068</v>
      </c>
      <c r="N341" s="28">
        <f t="shared" si="120"/>
        <v>1.223189861858722</v>
      </c>
      <c r="O341" s="28">
        <f t="shared" si="120"/>
        <v>1.2318548164846228</v>
      </c>
      <c r="P341" s="28">
        <f t="shared" si="120"/>
        <v>1.2399849797812363</v>
      </c>
      <c r="Q341" s="28">
        <f t="shared" si="120"/>
        <v>1.2478101154564178</v>
      </c>
    </row>
    <row r="342" spans="2:17" x14ac:dyDescent="0.3">
      <c r="B342" s="26">
        <v>6</v>
      </c>
      <c r="C342" s="33" t="s">
        <v>302</v>
      </c>
      <c r="D342" s="32"/>
      <c r="E342" s="27"/>
      <c r="F342" s="27"/>
      <c r="G342" s="28">
        <f>G298</f>
        <v>0</v>
      </c>
      <c r="H342" s="28">
        <f t="shared" ref="H342:Q342" si="121">H298</f>
        <v>0</v>
      </c>
      <c r="I342" s="28">
        <f t="shared" si="121"/>
        <v>2.2271470132002986</v>
      </c>
      <c r="J342" s="28">
        <f t="shared" si="121"/>
        <v>2.2522966539365536</v>
      </c>
      <c r="K342" s="28">
        <f t="shared" si="121"/>
        <v>2.2830750012439678</v>
      </c>
      <c r="L342" s="28">
        <f t="shared" si="121"/>
        <v>2.3114983458812155</v>
      </c>
      <c r="M342" s="28">
        <f t="shared" si="121"/>
        <v>2.3270718646947972</v>
      </c>
      <c r="N342" s="28">
        <f t="shared" si="121"/>
        <v>2.3440192456547573</v>
      </c>
      <c r="O342" s="28">
        <f t="shared" si="121"/>
        <v>2.3608495552541764</v>
      </c>
      <c r="P342" s="28">
        <f t="shared" si="121"/>
        <v>2.3744651539773183</v>
      </c>
      <c r="Q342" s="28">
        <f t="shared" si="121"/>
        <v>2.38894626254086</v>
      </c>
    </row>
    <row r="343" spans="2:17" x14ac:dyDescent="0.3">
      <c r="B343" s="26">
        <v>7</v>
      </c>
      <c r="C343" s="33" t="s">
        <v>317</v>
      </c>
      <c r="D343" s="32"/>
      <c r="E343" s="27"/>
      <c r="F343" s="27"/>
      <c r="G343" s="28">
        <f>G315</f>
        <v>0</v>
      </c>
      <c r="H343" s="28">
        <f t="shared" ref="H343:Q343" si="122">H315</f>
        <v>0</v>
      </c>
      <c r="I343" s="28">
        <f t="shared" si="122"/>
        <v>0.5512188857670739</v>
      </c>
      <c r="J343" s="28">
        <f t="shared" si="122"/>
        <v>0.55744342184929707</v>
      </c>
      <c r="K343" s="28">
        <f t="shared" si="122"/>
        <v>0.56506106280788204</v>
      </c>
      <c r="L343" s="28">
        <f t="shared" si="122"/>
        <v>0.57209584060560092</v>
      </c>
      <c r="M343" s="28">
        <f t="shared" si="122"/>
        <v>0.57595028651196234</v>
      </c>
      <c r="N343" s="28">
        <f t="shared" si="122"/>
        <v>0.58014476329955245</v>
      </c>
      <c r="O343" s="28">
        <f t="shared" si="122"/>
        <v>0.5843102649254085</v>
      </c>
      <c r="P343" s="28">
        <f t="shared" si="122"/>
        <v>0.58768012560938643</v>
      </c>
      <c r="Q343" s="28">
        <f t="shared" si="122"/>
        <v>0.59126419997886281</v>
      </c>
    </row>
    <row r="344" spans="2:17" x14ac:dyDescent="0.3">
      <c r="B344" s="77"/>
      <c r="C344" s="78"/>
      <c r="D344" s="79"/>
      <c r="E344" s="77"/>
      <c r="F344" s="77"/>
      <c r="G344" s="80"/>
      <c r="H344" s="80"/>
      <c r="I344" s="80"/>
      <c r="J344" s="80"/>
      <c r="K344" s="80"/>
      <c r="L344" s="80"/>
      <c r="M344" s="80"/>
      <c r="N344" s="80"/>
      <c r="O344" s="80"/>
      <c r="P344" s="80"/>
      <c r="Q344" s="80"/>
    </row>
    <row r="345" spans="2:17" x14ac:dyDescent="0.3">
      <c r="C345" s="25" t="s">
        <v>323</v>
      </c>
      <c r="G345" s="74">
        <f>SUM(G347:G353)</f>
        <v>70</v>
      </c>
      <c r="H345" s="74">
        <f t="shared" ref="H345:Q345" si="123">SUM(H347:H353)</f>
        <v>70</v>
      </c>
      <c r="I345" s="74">
        <f t="shared" si="123"/>
        <v>70</v>
      </c>
      <c r="J345" s="74">
        <f t="shared" si="123"/>
        <v>70</v>
      </c>
      <c r="K345" s="74">
        <f t="shared" si="123"/>
        <v>70</v>
      </c>
      <c r="L345" s="74">
        <f t="shared" si="123"/>
        <v>70</v>
      </c>
      <c r="M345" s="74">
        <f t="shared" si="123"/>
        <v>70</v>
      </c>
      <c r="N345" s="74">
        <f t="shared" si="123"/>
        <v>70</v>
      </c>
      <c r="O345" s="74">
        <f t="shared" si="123"/>
        <v>70</v>
      </c>
      <c r="P345" s="74">
        <f t="shared" si="123"/>
        <v>70</v>
      </c>
      <c r="Q345" s="74">
        <f t="shared" si="123"/>
        <v>70</v>
      </c>
    </row>
    <row r="346" spans="2:17" x14ac:dyDescent="0.3">
      <c r="B346" s="29"/>
      <c r="C346" s="30"/>
      <c r="D346" s="30"/>
      <c r="E346" s="29"/>
      <c r="F346" s="29"/>
      <c r="G346" s="31"/>
      <c r="H346" s="31"/>
      <c r="I346" s="31"/>
      <c r="J346" s="31"/>
      <c r="K346" s="31"/>
      <c r="L346" s="31"/>
      <c r="M346" s="31"/>
      <c r="N346" s="31"/>
      <c r="O346" s="31"/>
      <c r="P346" s="31"/>
      <c r="Q346" s="31"/>
    </row>
    <row r="347" spans="2:17" x14ac:dyDescent="0.3">
      <c r="B347" s="26">
        <v>1</v>
      </c>
      <c r="C347" s="33" t="s">
        <v>295</v>
      </c>
      <c r="D347" s="32"/>
      <c r="E347" s="27"/>
      <c r="F347" s="27"/>
      <c r="G347" s="28">
        <f>G214</f>
        <v>10</v>
      </c>
      <c r="H347" s="28">
        <f t="shared" ref="H347:Q347" si="124">H214</f>
        <v>10</v>
      </c>
      <c r="I347" s="28">
        <f t="shared" si="124"/>
        <v>10</v>
      </c>
      <c r="J347" s="28">
        <f t="shared" si="124"/>
        <v>10</v>
      </c>
      <c r="K347" s="28">
        <f t="shared" si="124"/>
        <v>10</v>
      </c>
      <c r="L347" s="28">
        <f t="shared" si="124"/>
        <v>10</v>
      </c>
      <c r="M347" s="28">
        <f t="shared" si="124"/>
        <v>10</v>
      </c>
      <c r="N347" s="28">
        <f t="shared" si="124"/>
        <v>10</v>
      </c>
      <c r="O347" s="28">
        <f t="shared" si="124"/>
        <v>10</v>
      </c>
      <c r="P347" s="28">
        <f t="shared" si="124"/>
        <v>10</v>
      </c>
      <c r="Q347" s="28">
        <f t="shared" si="124"/>
        <v>10</v>
      </c>
    </row>
    <row r="348" spans="2:17" x14ac:dyDescent="0.3">
      <c r="B348" s="26">
        <v>2</v>
      </c>
      <c r="C348" s="33" t="s">
        <v>314</v>
      </c>
      <c r="D348" s="32"/>
      <c r="E348" s="27"/>
      <c r="F348" s="27"/>
      <c r="G348" s="28">
        <f>G231</f>
        <v>10</v>
      </c>
      <c r="H348" s="28">
        <f t="shared" ref="H348:Q348" si="125">H231</f>
        <v>10</v>
      </c>
      <c r="I348" s="28">
        <f t="shared" si="125"/>
        <v>10</v>
      </c>
      <c r="J348" s="28">
        <f t="shared" si="125"/>
        <v>10</v>
      </c>
      <c r="K348" s="28">
        <f t="shared" si="125"/>
        <v>10</v>
      </c>
      <c r="L348" s="28">
        <f t="shared" si="125"/>
        <v>10</v>
      </c>
      <c r="M348" s="28">
        <f t="shared" si="125"/>
        <v>10</v>
      </c>
      <c r="N348" s="28">
        <f t="shared" si="125"/>
        <v>10</v>
      </c>
      <c r="O348" s="28">
        <f t="shared" si="125"/>
        <v>10</v>
      </c>
      <c r="P348" s="28">
        <f t="shared" si="125"/>
        <v>10</v>
      </c>
      <c r="Q348" s="28">
        <f t="shared" si="125"/>
        <v>10</v>
      </c>
    </row>
    <row r="349" spans="2:17" x14ac:dyDescent="0.3">
      <c r="B349" s="26">
        <v>3</v>
      </c>
      <c r="C349" s="33" t="s">
        <v>316</v>
      </c>
      <c r="D349" s="32"/>
      <c r="E349" s="27"/>
      <c r="F349" s="27"/>
      <c r="G349" s="28">
        <f>G248</f>
        <v>10</v>
      </c>
      <c r="H349" s="28">
        <f t="shared" ref="H349:Q349" si="126">H248</f>
        <v>10</v>
      </c>
      <c r="I349" s="28">
        <f t="shared" si="126"/>
        <v>10</v>
      </c>
      <c r="J349" s="28">
        <f t="shared" si="126"/>
        <v>10</v>
      </c>
      <c r="K349" s="28">
        <f t="shared" si="126"/>
        <v>10</v>
      </c>
      <c r="L349" s="28">
        <f t="shared" si="126"/>
        <v>10</v>
      </c>
      <c r="M349" s="28">
        <f t="shared" si="126"/>
        <v>10</v>
      </c>
      <c r="N349" s="28">
        <f t="shared" si="126"/>
        <v>10</v>
      </c>
      <c r="O349" s="28">
        <f t="shared" si="126"/>
        <v>10</v>
      </c>
      <c r="P349" s="28">
        <f t="shared" si="126"/>
        <v>10</v>
      </c>
      <c r="Q349" s="28">
        <f t="shared" si="126"/>
        <v>10</v>
      </c>
    </row>
    <row r="350" spans="2:17" x14ac:dyDescent="0.3">
      <c r="B350" s="26">
        <v>4</v>
      </c>
      <c r="C350" s="33" t="s">
        <v>127</v>
      </c>
      <c r="D350" s="32"/>
      <c r="E350" s="27"/>
      <c r="F350" s="27"/>
      <c r="G350" s="28">
        <f>G265</f>
        <v>10</v>
      </c>
      <c r="H350" s="28">
        <f t="shared" ref="H350:Q350" si="127">H265</f>
        <v>10</v>
      </c>
      <c r="I350" s="28">
        <f t="shared" si="127"/>
        <v>10</v>
      </c>
      <c r="J350" s="28">
        <f t="shared" si="127"/>
        <v>10</v>
      </c>
      <c r="K350" s="28">
        <f t="shared" si="127"/>
        <v>10</v>
      </c>
      <c r="L350" s="28">
        <f t="shared" si="127"/>
        <v>10</v>
      </c>
      <c r="M350" s="28">
        <f t="shared" si="127"/>
        <v>10</v>
      </c>
      <c r="N350" s="28">
        <f t="shared" si="127"/>
        <v>10</v>
      </c>
      <c r="O350" s="28">
        <f t="shared" si="127"/>
        <v>10</v>
      </c>
      <c r="P350" s="28">
        <f t="shared" si="127"/>
        <v>10</v>
      </c>
      <c r="Q350" s="28">
        <f t="shared" si="127"/>
        <v>10</v>
      </c>
    </row>
    <row r="351" spans="2:17" x14ac:dyDescent="0.3">
      <c r="B351" s="26">
        <v>5</v>
      </c>
      <c r="C351" s="33" t="s">
        <v>0</v>
      </c>
      <c r="D351" s="32"/>
      <c r="E351" s="27"/>
      <c r="F351" s="27"/>
      <c r="G351" s="28">
        <f>G282</f>
        <v>10</v>
      </c>
      <c r="H351" s="28">
        <f t="shared" ref="H351:Q351" si="128">H282</f>
        <v>10</v>
      </c>
      <c r="I351" s="28">
        <f t="shared" si="128"/>
        <v>10</v>
      </c>
      <c r="J351" s="28">
        <f t="shared" si="128"/>
        <v>10</v>
      </c>
      <c r="K351" s="28">
        <f t="shared" si="128"/>
        <v>10</v>
      </c>
      <c r="L351" s="28">
        <f t="shared" si="128"/>
        <v>10</v>
      </c>
      <c r="M351" s="28">
        <f t="shared" si="128"/>
        <v>10</v>
      </c>
      <c r="N351" s="28">
        <f t="shared" si="128"/>
        <v>10</v>
      </c>
      <c r="O351" s="28">
        <f t="shared" si="128"/>
        <v>10</v>
      </c>
      <c r="P351" s="28">
        <f t="shared" si="128"/>
        <v>10</v>
      </c>
      <c r="Q351" s="28">
        <f t="shared" si="128"/>
        <v>10</v>
      </c>
    </row>
    <row r="352" spans="2:17" x14ac:dyDescent="0.3">
      <c r="B352" s="26">
        <v>6</v>
      </c>
      <c r="C352" s="33" t="s">
        <v>302</v>
      </c>
      <c r="D352" s="32"/>
      <c r="E352" s="27"/>
      <c r="F352" s="27"/>
      <c r="G352" s="28">
        <f>G299</f>
        <v>10</v>
      </c>
      <c r="H352" s="28">
        <f t="shared" ref="H352:Q352" si="129">H299</f>
        <v>10</v>
      </c>
      <c r="I352" s="28">
        <f t="shared" si="129"/>
        <v>10</v>
      </c>
      <c r="J352" s="28">
        <f t="shared" si="129"/>
        <v>10</v>
      </c>
      <c r="K352" s="28">
        <f t="shared" si="129"/>
        <v>10</v>
      </c>
      <c r="L352" s="28">
        <f t="shared" si="129"/>
        <v>10</v>
      </c>
      <c r="M352" s="28">
        <f t="shared" si="129"/>
        <v>10</v>
      </c>
      <c r="N352" s="28">
        <f t="shared" si="129"/>
        <v>10</v>
      </c>
      <c r="O352" s="28">
        <f t="shared" si="129"/>
        <v>10</v>
      </c>
      <c r="P352" s="28">
        <f t="shared" si="129"/>
        <v>10</v>
      </c>
      <c r="Q352" s="28">
        <f t="shared" si="129"/>
        <v>10</v>
      </c>
    </row>
    <row r="353" spans="2:17" x14ac:dyDescent="0.3">
      <c r="B353" s="26">
        <v>7</v>
      </c>
      <c r="C353" s="33" t="s">
        <v>317</v>
      </c>
      <c r="D353" s="32"/>
      <c r="E353" s="27"/>
      <c r="F353" s="27"/>
      <c r="G353" s="28">
        <f>G316</f>
        <v>10</v>
      </c>
      <c r="H353" s="28">
        <f t="shared" ref="H353:Q353" si="130">H316</f>
        <v>10</v>
      </c>
      <c r="I353" s="28">
        <f t="shared" si="130"/>
        <v>10</v>
      </c>
      <c r="J353" s="28">
        <f t="shared" si="130"/>
        <v>10</v>
      </c>
      <c r="K353" s="28">
        <f t="shared" si="130"/>
        <v>10</v>
      </c>
      <c r="L353" s="28">
        <f t="shared" si="130"/>
        <v>10</v>
      </c>
      <c r="M353" s="28">
        <f t="shared" si="130"/>
        <v>10</v>
      </c>
      <c r="N353" s="28">
        <f t="shared" si="130"/>
        <v>10</v>
      </c>
      <c r="O353" s="28">
        <f t="shared" si="130"/>
        <v>10</v>
      </c>
      <c r="P353" s="28">
        <f t="shared" si="130"/>
        <v>10</v>
      </c>
      <c r="Q353" s="28">
        <f t="shared" si="130"/>
        <v>10</v>
      </c>
    </row>
    <row r="355" spans="2:17" x14ac:dyDescent="0.3">
      <c r="C355" s="25" t="s">
        <v>322</v>
      </c>
      <c r="G355" s="76">
        <f>SUM(G357:G363)</f>
        <v>4290000</v>
      </c>
      <c r="H355" s="76">
        <f t="shared" ref="H355:Q355" si="131">SUM(H357:H363)</f>
        <v>4290000</v>
      </c>
      <c r="I355" s="76">
        <f t="shared" si="131"/>
        <v>4290000</v>
      </c>
      <c r="J355" s="76">
        <f t="shared" si="131"/>
        <v>4290000</v>
      </c>
      <c r="K355" s="76">
        <f t="shared" si="131"/>
        <v>4290000</v>
      </c>
      <c r="L355" s="76">
        <f t="shared" si="131"/>
        <v>4290000</v>
      </c>
      <c r="M355" s="76">
        <f t="shared" si="131"/>
        <v>4290000</v>
      </c>
      <c r="N355" s="76">
        <f t="shared" si="131"/>
        <v>4290000</v>
      </c>
      <c r="O355" s="76">
        <f t="shared" si="131"/>
        <v>4290000</v>
      </c>
      <c r="P355" s="76">
        <f t="shared" si="131"/>
        <v>4290000</v>
      </c>
      <c r="Q355" s="76">
        <f t="shared" si="131"/>
        <v>4290000</v>
      </c>
    </row>
    <row r="356" spans="2:17" x14ac:dyDescent="0.3">
      <c r="B356" s="29"/>
      <c r="C356" s="30"/>
      <c r="D356" s="30"/>
      <c r="E356" s="29"/>
      <c r="F356" s="29"/>
      <c r="G356" s="31"/>
      <c r="H356" s="31"/>
      <c r="I356" s="31"/>
      <c r="J356" s="31"/>
      <c r="K356" s="31"/>
      <c r="L356" s="31"/>
      <c r="M356" s="31"/>
      <c r="N356" s="31"/>
      <c r="O356" s="31"/>
      <c r="P356" s="31"/>
      <c r="Q356" s="31"/>
    </row>
    <row r="357" spans="2:17" x14ac:dyDescent="0.3">
      <c r="B357" s="26">
        <v>1</v>
      </c>
      <c r="C357" s="33" t="s">
        <v>295</v>
      </c>
      <c r="D357" s="32"/>
      <c r="E357" s="27"/>
      <c r="F357" s="27"/>
      <c r="G357" s="75">
        <f>G216</f>
        <v>370000</v>
      </c>
      <c r="H357" s="75">
        <f t="shared" ref="H357:Q357" si="132">H216</f>
        <v>370000</v>
      </c>
      <c r="I357" s="75">
        <f t="shared" si="132"/>
        <v>370000</v>
      </c>
      <c r="J357" s="75">
        <f t="shared" si="132"/>
        <v>370000</v>
      </c>
      <c r="K357" s="75">
        <f t="shared" si="132"/>
        <v>370000</v>
      </c>
      <c r="L357" s="75">
        <f t="shared" si="132"/>
        <v>370000</v>
      </c>
      <c r="M357" s="75">
        <f t="shared" si="132"/>
        <v>370000</v>
      </c>
      <c r="N357" s="75">
        <f t="shared" si="132"/>
        <v>370000</v>
      </c>
      <c r="O357" s="75">
        <f t="shared" si="132"/>
        <v>370000</v>
      </c>
      <c r="P357" s="75">
        <f t="shared" si="132"/>
        <v>370000</v>
      </c>
      <c r="Q357" s="75">
        <f t="shared" si="132"/>
        <v>370000</v>
      </c>
    </row>
    <row r="358" spans="2:17" x14ac:dyDescent="0.3">
      <c r="B358" s="26">
        <v>2</v>
      </c>
      <c r="C358" s="33" t="s">
        <v>314</v>
      </c>
      <c r="D358" s="32"/>
      <c r="E358" s="27"/>
      <c r="F358" s="27"/>
      <c r="G358" s="75">
        <f>G233</f>
        <v>450000</v>
      </c>
      <c r="H358" s="75">
        <f t="shared" ref="H358:Q358" si="133">H233</f>
        <v>450000</v>
      </c>
      <c r="I358" s="75">
        <f t="shared" si="133"/>
        <v>450000</v>
      </c>
      <c r="J358" s="75">
        <f t="shared" si="133"/>
        <v>450000</v>
      </c>
      <c r="K358" s="75">
        <f t="shared" si="133"/>
        <v>450000</v>
      </c>
      <c r="L358" s="75">
        <f t="shared" si="133"/>
        <v>450000</v>
      </c>
      <c r="M358" s="75">
        <f t="shared" si="133"/>
        <v>450000</v>
      </c>
      <c r="N358" s="75">
        <f t="shared" si="133"/>
        <v>450000</v>
      </c>
      <c r="O358" s="75">
        <f t="shared" si="133"/>
        <v>450000</v>
      </c>
      <c r="P358" s="75">
        <f t="shared" si="133"/>
        <v>450000</v>
      </c>
      <c r="Q358" s="75">
        <f t="shared" si="133"/>
        <v>450000</v>
      </c>
    </row>
    <row r="359" spans="2:17" x14ac:dyDescent="0.3">
      <c r="B359" s="26">
        <v>3</v>
      </c>
      <c r="C359" s="33" t="s">
        <v>316</v>
      </c>
      <c r="D359" s="32"/>
      <c r="E359" s="27"/>
      <c r="F359" s="27"/>
      <c r="G359" s="75">
        <f>G250</f>
        <v>320000</v>
      </c>
      <c r="H359" s="75">
        <f t="shared" ref="H359:Q359" si="134">H250</f>
        <v>320000</v>
      </c>
      <c r="I359" s="75">
        <f t="shared" si="134"/>
        <v>320000</v>
      </c>
      <c r="J359" s="75">
        <f t="shared" si="134"/>
        <v>320000</v>
      </c>
      <c r="K359" s="75">
        <f t="shared" si="134"/>
        <v>320000</v>
      </c>
      <c r="L359" s="75">
        <f t="shared" si="134"/>
        <v>320000</v>
      </c>
      <c r="M359" s="75">
        <f t="shared" si="134"/>
        <v>320000</v>
      </c>
      <c r="N359" s="75">
        <f t="shared" si="134"/>
        <v>320000</v>
      </c>
      <c r="O359" s="75">
        <f t="shared" si="134"/>
        <v>320000</v>
      </c>
      <c r="P359" s="75">
        <f t="shared" si="134"/>
        <v>320000</v>
      </c>
      <c r="Q359" s="75">
        <f t="shared" si="134"/>
        <v>320000</v>
      </c>
    </row>
    <row r="360" spans="2:17" x14ac:dyDescent="0.3">
      <c r="B360" s="26">
        <v>4</v>
      </c>
      <c r="C360" s="33" t="s">
        <v>127</v>
      </c>
      <c r="D360" s="32"/>
      <c r="E360" s="27"/>
      <c r="F360" s="27"/>
      <c r="G360" s="75">
        <f>G267</f>
        <v>320000</v>
      </c>
      <c r="H360" s="75">
        <f t="shared" ref="H360:Q360" si="135">H267</f>
        <v>320000</v>
      </c>
      <c r="I360" s="75">
        <f t="shared" si="135"/>
        <v>320000</v>
      </c>
      <c r="J360" s="75">
        <f t="shared" si="135"/>
        <v>320000</v>
      </c>
      <c r="K360" s="75">
        <f t="shared" si="135"/>
        <v>320000</v>
      </c>
      <c r="L360" s="75">
        <f t="shared" si="135"/>
        <v>320000</v>
      </c>
      <c r="M360" s="75">
        <f t="shared" si="135"/>
        <v>320000</v>
      </c>
      <c r="N360" s="75">
        <f t="shared" si="135"/>
        <v>320000</v>
      </c>
      <c r="O360" s="75">
        <f t="shared" si="135"/>
        <v>320000</v>
      </c>
      <c r="P360" s="75">
        <f t="shared" si="135"/>
        <v>320000</v>
      </c>
      <c r="Q360" s="75">
        <f t="shared" si="135"/>
        <v>320000</v>
      </c>
    </row>
    <row r="361" spans="2:17" x14ac:dyDescent="0.3">
      <c r="B361" s="26">
        <v>5</v>
      </c>
      <c r="C361" s="33" t="s">
        <v>0</v>
      </c>
      <c r="D361" s="32"/>
      <c r="E361" s="27"/>
      <c r="F361" s="27"/>
      <c r="G361" s="75">
        <f>G284</f>
        <v>1500000</v>
      </c>
      <c r="H361" s="75">
        <f t="shared" ref="H361:Q361" si="136">H284</f>
        <v>1500000</v>
      </c>
      <c r="I361" s="75">
        <f t="shared" si="136"/>
        <v>1500000</v>
      </c>
      <c r="J361" s="75">
        <f t="shared" si="136"/>
        <v>1500000</v>
      </c>
      <c r="K361" s="75">
        <f t="shared" si="136"/>
        <v>1500000</v>
      </c>
      <c r="L361" s="75">
        <f t="shared" si="136"/>
        <v>1500000</v>
      </c>
      <c r="M361" s="75">
        <f t="shared" si="136"/>
        <v>1500000</v>
      </c>
      <c r="N361" s="75">
        <f t="shared" si="136"/>
        <v>1500000</v>
      </c>
      <c r="O361" s="75">
        <f t="shared" si="136"/>
        <v>1500000</v>
      </c>
      <c r="P361" s="75">
        <f t="shared" si="136"/>
        <v>1500000</v>
      </c>
      <c r="Q361" s="75">
        <f t="shared" si="136"/>
        <v>1500000</v>
      </c>
    </row>
    <row r="362" spans="2:17" x14ac:dyDescent="0.3">
      <c r="B362" s="26">
        <v>6</v>
      </c>
      <c r="C362" s="33" t="s">
        <v>302</v>
      </c>
      <c r="D362" s="32"/>
      <c r="E362" s="27"/>
      <c r="F362" s="27"/>
      <c r="G362" s="75">
        <f>G301</f>
        <v>950000</v>
      </c>
      <c r="H362" s="75">
        <f t="shared" ref="H362:Q362" si="137">H301</f>
        <v>950000</v>
      </c>
      <c r="I362" s="75">
        <f t="shared" si="137"/>
        <v>950000</v>
      </c>
      <c r="J362" s="75">
        <f t="shared" si="137"/>
        <v>950000</v>
      </c>
      <c r="K362" s="75">
        <f t="shared" si="137"/>
        <v>950000</v>
      </c>
      <c r="L362" s="75">
        <f t="shared" si="137"/>
        <v>950000</v>
      </c>
      <c r="M362" s="75">
        <f t="shared" si="137"/>
        <v>950000</v>
      </c>
      <c r="N362" s="75">
        <f t="shared" si="137"/>
        <v>950000</v>
      </c>
      <c r="O362" s="75">
        <f t="shared" si="137"/>
        <v>950000</v>
      </c>
      <c r="P362" s="75">
        <f t="shared" si="137"/>
        <v>950000</v>
      </c>
      <c r="Q362" s="75">
        <f t="shared" si="137"/>
        <v>950000</v>
      </c>
    </row>
    <row r="363" spans="2:17" x14ac:dyDescent="0.3">
      <c r="B363" s="26">
        <v>7</v>
      </c>
      <c r="C363" s="33" t="s">
        <v>317</v>
      </c>
      <c r="D363" s="32"/>
      <c r="E363" s="27"/>
      <c r="F363" s="27"/>
      <c r="G363" s="75">
        <f>G318</f>
        <v>380000</v>
      </c>
      <c r="H363" s="75">
        <f t="shared" ref="H363:Q363" si="138">H318</f>
        <v>380000</v>
      </c>
      <c r="I363" s="75">
        <f t="shared" si="138"/>
        <v>380000</v>
      </c>
      <c r="J363" s="75">
        <f t="shared" si="138"/>
        <v>380000</v>
      </c>
      <c r="K363" s="75">
        <f t="shared" si="138"/>
        <v>380000</v>
      </c>
      <c r="L363" s="75">
        <f t="shared" si="138"/>
        <v>380000</v>
      </c>
      <c r="M363" s="75">
        <f t="shared" si="138"/>
        <v>380000</v>
      </c>
      <c r="N363" s="75">
        <f t="shared" si="138"/>
        <v>380000</v>
      </c>
      <c r="O363" s="75">
        <f t="shared" si="138"/>
        <v>380000</v>
      </c>
      <c r="P363" s="75">
        <f t="shared" si="138"/>
        <v>380000</v>
      </c>
      <c r="Q363" s="75">
        <f t="shared" si="138"/>
        <v>380000</v>
      </c>
    </row>
    <row r="365" spans="2:17" x14ac:dyDescent="0.3">
      <c r="C365" s="25" t="s">
        <v>325</v>
      </c>
      <c r="G365" s="74">
        <f>SUM(G367:G373)</f>
        <v>70</v>
      </c>
      <c r="H365" s="74">
        <f t="shared" ref="H365:Q365" si="139">SUM(H367:H373)</f>
        <v>41.928571428571431</v>
      </c>
      <c r="I365" s="74">
        <f t="shared" si="139"/>
        <v>39.587624598879721</v>
      </c>
      <c r="J365" s="74">
        <f t="shared" si="139"/>
        <v>40.059981206178222</v>
      </c>
      <c r="K365" s="74">
        <f t="shared" si="139"/>
        <v>40.403934944118234</v>
      </c>
      <c r="L365" s="74">
        <f t="shared" si="139"/>
        <v>40.034844333399462</v>
      </c>
      <c r="M365" s="74">
        <f t="shared" si="139"/>
        <v>39.720381776488608</v>
      </c>
      <c r="N365" s="74">
        <f t="shared" si="139"/>
        <v>39.458457984634663</v>
      </c>
      <c r="O365" s="74">
        <f t="shared" si="139"/>
        <v>39.242249647353695</v>
      </c>
      <c r="P365" s="74">
        <f t="shared" si="139"/>
        <v>39.037987391162027</v>
      </c>
      <c r="Q365" s="74">
        <f t="shared" si="139"/>
        <v>38.842272948724357</v>
      </c>
    </row>
    <row r="366" spans="2:17" x14ac:dyDescent="0.3">
      <c r="B366" s="29"/>
      <c r="C366" s="30"/>
      <c r="D366" s="30"/>
      <c r="E366" s="29"/>
      <c r="F366" s="29"/>
      <c r="G366" s="31"/>
      <c r="H366" s="31"/>
      <c r="I366" s="31"/>
      <c r="J366" s="31"/>
      <c r="K366" s="31"/>
      <c r="L366" s="31"/>
      <c r="M366" s="31"/>
      <c r="N366" s="31"/>
      <c r="O366" s="31"/>
      <c r="P366" s="31"/>
      <c r="Q366" s="31"/>
    </row>
    <row r="367" spans="2:17" x14ac:dyDescent="0.3">
      <c r="B367" s="26">
        <v>1</v>
      </c>
      <c r="C367" s="33" t="s">
        <v>295</v>
      </c>
      <c r="D367" s="32"/>
      <c r="E367" s="27"/>
      <c r="F367" s="27"/>
      <c r="G367" s="28">
        <f>G347-G337</f>
        <v>10</v>
      </c>
      <c r="H367" s="28">
        <f t="shared" ref="H367:Q367" si="140">H347-H337</f>
        <v>-5</v>
      </c>
      <c r="I367" s="28">
        <f t="shared" si="140"/>
        <v>-4.6770087277206258</v>
      </c>
      <c r="J367" s="28">
        <f t="shared" si="140"/>
        <v>-4.4068317009873894</v>
      </c>
      <c r="K367" s="28">
        <f t="shared" si="140"/>
        <v>-4.2012892035997211</v>
      </c>
      <c r="L367" s="28">
        <f t="shared" si="140"/>
        <v>-4.3784270022296479</v>
      </c>
      <c r="M367" s="28">
        <f t="shared" si="140"/>
        <v>-4.535454944821959</v>
      </c>
      <c r="N367" s="28">
        <f t="shared" si="140"/>
        <v>-4.6634378580846167</v>
      </c>
      <c r="O367" s="28">
        <f t="shared" si="140"/>
        <v>-4.7670753977678331</v>
      </c>
      <c r="P367" s="28">
        <f t="shared" si="140"/>
        <v>-4.8666013052611259</v>
      </c>
      <c r="Q367" s="28">
        <f t="shared" si="140"/>
        <v>-4.9609480407219451</v>
      </c>
    </row>
    <row r="368" spans="2:17" x14ac:dyDescent="0.3">
      <c r="B368" s="26">
        <v>2</v>
      </c>
      <c r="C368" s="33" t="s">
        <v>314</v>
      </c>
      <c r="D368" s="32"/>
      <c r="E368" s="27"/>
      <c r="F368" s="27"/>
      <c r="G368" s="28">
        <f t="shared" ref="G368:Q373" si="141">G348-G338</f>
        <v>10</v>
      </c>
      <c r="H368" s="28">
        <f t="shared" si="141"/>
        <v>8.5</v>
      </c>
      <c r="I368" s="28">
        <f t="shared" si="141"/>
        <v>8.5322991272279367</v>
      </c>
      <c r="J368" s="28">
        <f t="shared" si="141"/>
        <v>8.5593168299012614</v>
      </c>
      <c r="K368" s="28">
        <f t="shared" si="141"/>
        <v>8.5798710796400286</v>
      </c>
      <c r="L368" s="28">
        <f t="shared" si="141"/>
        <v>8.5621572997770343</v>
      </c>
      <c r="M368" s="28">
        <f t="shared" si="141"/>
        <v>8.5464545055178043</v>
      </c>
      <c r="N368" s="28">
        <f t="shared" si="141"/>
        <v>8.533656214191538</v>
      </c>
      <c r="O368" s="28">
        <f t="shared" si="141"/>
        <v>8.5232924602232174</v>
      </c>
      <c r="P368" s="28">
        <f t="shared" si="141"/>
        <v>8.5133398694738869</v>
      </c>
      <c r="Q368" s="28">
        <f t="shared" si="141"/>
        <v>8.5039051959278051</v>
      </c>
    </row>
    <row r="369" spans="2:17" x14ac:dyDescent="0.3">
      <c r="B369" s="26">
        <v>3</v>
      </c>
      <c r="C369" s="33" t="s">
        <v>316</v>
      </c>
      <c r="D369" s="32"/>
      <c r="E369" s="27"/>
      <c r="F369" s="27"/>
      <c r="G369" s="28">
        <f t="shared" si="141"/>
        <v>10</v>
      </c>
      <c r="H369" s="28">
        <f t="shared" si="141"/>
        <v>2.5</v>
      </c>
      <c r="I369" s="28">
        <f t="shared" si="141"/>
        <v>2.6614956361396871</v>
      </c>
      <c r="J369" s="28">
        <f t="shared" si="141"/>
        <v>2.7965841495063053</v>
      </c>
      <c r="K369" s="28">
        <f t="shared" si="141"/>
        <v>2.8993553982001394</v>
      </c>
      <c r="L369" s="28">
        <f t="shared" si="141"/>
        <v>2.8107864988851761</v>
      </c>
      <c r="M369" s="28">
        <f t="shared" si="141"/>
        <v>2.7322725275890205</v>
      </c>
      <c r="N369" s="28">
        <f t="shared" si="141"/>
        <v>2.6682810709576916</v>
      </c>
      <c r="O369" s="28">
        <f t="shared" si="141"/>
        <v>2.6164623011160835</v>
      </c>
      <c r="P369" s="28">
        <f t="shared" si="141"/>
        <v>2.5666993473694371</v>
      </c>
      <c r="Q369" s="28">
        <f t="shared" si="141"/>
        <v>2.5195259796390275</v>
      </c>
    </row>
    <row r="370" spans="2:17" x14ac:dyDescent="0.3">
      <c r="B370" s="26">
        <v>4</v>
      </c>
      <c r="C370" s="33" t="s">
        <v>127</v>
      </c>
      <c r="D370" s="32"/>
      <c r="E370" s="27"/>
      <c r="F370" s="27"/>
      <c r="G370" s="28">
        <f t="shared" si="141"/>
        <v>10</v>
      </c>
      <c r="H370" s="28">
        <f t="shared" si="141"/>
        <v>7</v>
      </c>
      <c r="I370" s="28">
        <f t="shared" si="141"/>
        <v>7.0645982544558752</v>
      </c>
      <c r="J370" s="28">
        <f t="shared" si="141"/>
        <v>7.1186336598025219</v>
      </c>
      <c r="K370" s="28">
        <f t="shared" si="141"/>
        <v>7.1597421592800554</v>
      </c>
      <c r="L370" s="28">
        <f t="shared" si="141"/>
        <v>7.1243145995540704</v>
      </c>
      <c r="M370" s="28">
        <f t="shared" si="141"/>
        <v>7.0929090110356086</v>
      </c>
      <c r="N370" s="28">
        <f t="shared" si="141"/>
        <v>7.0673124283830768</v>
      </c>
      <c r="O370" s="28">
        <f t="shared" si="141"/>
        <v>7.046584920446433</v>
      </c>
      <c r="P370" s="28">
        <f t="shared" si="141"/>
        <v>7.0266797389477746</v>
      </c>
      <c r="Q370" s="28">
        <f t="shared" si="141"/>
        <v>7.0078103918556112</v>
      </c>
    </row>
    <row r="371" spans="2:17" x14ac:dyDescent="0.3">
      <c r="B371" s="26">
        <v>5</v>
      </c>
      <c r="C371" s="33" t="s">
        <v>0</v>
      </c>
      <c r="D371" s="32"/>
      <c r="E371" s="27"/>
      <c r="F371" s="27"/>
      <c r="G371" s="28">
        <f t="shared" si="141"/>
        <v>10</v>
      </c>
      <c r="H371" s="28">
        <f t="shared" si="141"/>
        <v>8.9285714285714288</v>
      </c>
      <c r="I371" s="28">
        <f t="shared" si="141"/>
        <v>8.7846062077442184</v>
      </c>
      <c r="J371" s="28">
        <f t="shared" si="141"/>
        <v>8.8020183437413735</v>
      </c>
      <c r="K371" s="28">
        <f t="shared" si="141"/>
        <v>8.81439157464958</v>
      </c>
      <c r="L371" s="28">
        <f t="shared" si="141"/>
        <v>8.7996071238996478</v>
      </c>
      <c r="M371" s="28">
        <f t="shared" si="141"/>
        <v>8.7872228283748939</v>
      </c>
      <c r="N371" s="28">
        <f t="shared" si="141"/>
        <v>8.7768101381412773</v>
      </c>
      <c r="O371" s="28">
        <f t="shared" si="141"/>
        <v>8.7681451835153776</v>
      </c>
      <c r="P371" s="28">
        <f t="shared" si="141"/>
        <v>8.7600150202187628</v>
      </c>
      <c r="Q371" s="28">
        <f t="shared" si="141"/>
        <v>8.7521898845435828</v>
      </c>
    </row>
    <row r="372" spans="2:17" x14ac:dyDescent="0.3">
      <c r="B372" s="26">
        <v>6</v>
      </c>
      <c r="C372" s="33" t="s">
        <v>302</v>
      </c>
      <c r="D372" s="32"/>
      <c r="E372" s="27"/>
      <c r="F372" s="27"/>
      <c r="G372" s="28">
        <f t="shared" si="141"/>
        <v>10</v>
      </c>
      <c r="H372" s="28">
        <f t="shared" si="141"/>
        <v>10</v>
      </c>
      <c r="I372" s="28">
        <f t="shared" si="141"/>
        <v>7.7728529867997018</v>
      </c>
      <c r="J372" s="28">
        <f t="shared" si="141"/>
        <v>7.7477033460634459</v>
      </c>
      <c r="K372" s="28">
        <f t="shared" si="141"/>
        <v>7.7169249987560322</v>
      </c>
      <c r="L372" s="28">
        <f t="shared" si="141"/>
        <v>7.6885016541187845</v>
      </c>
      <c r="M372" s="28">
        <f t="shared" si="141"/>
        <v>7.6729281353052023</v>
      </c>
      <c r="N372" s="28">
        <f t="shared" si="141"/>
        <v>7.6559807543452427</v>
      </c>
      <c r="O372" s="28">
        <f t="shared" si="141"/>
        <v>7.6391504447458232</v>
      </c>
      <c r="P372" s="28">
        <f t="shared" si="141"/>
        <v>7.6255348460226813</v>
      </c>
      <c r="Q372" s="28">
        <f t="shared" si="141"/>
        <v>7.61105373745914</v>
      </c>
    </row>
    <row r="373" spans="2:17" x14ac:dyDescent="0.3">
      <c r="B373" s="26">
        <v>7</v>
      </c>
      <c r="C373" s="33" t="s">
        <v>317</v>
      </c>
      <c r="D373" s="32"/>
      <c r="E373" s="27"/>
      <c r="F373" s="27"/>
      <c r="G373" s="28">
        <f t="shared" si="141"/>
        <v>10</v>
      </c>
      <c r="H373" s="28">
        <f t="shared" si="141"/>
        <v>10</v>
      </c>
      <c r="I373" s="28">
        <f t="shared" si="141"/>
        <v>9.4487811142329257</v>
      </c>
      <c r="J373" s="28">
        <f t="shared" si="141"/>
        <v>9.4425565781507022</v>
      </c>
      <c r="K373" s="28">
        <f t="shared" si="141"/>
        <v>9.4349389371921184</v>
      </c>
      <c r="L373" s="28">
        <f t="shared" si="141"/>
        <v>9.4279041593943997</v>
      </c>
      <c r="M373" s="28">
        <f t="shared" si="141"/>
        <v>9.4240497134880385</v>
      </c>
      <c r="N373" s="28">
        <f t="shared" si="141"/>
        <v>9.4198552367004478</v>
      </c>
      <c r="O373" s="28">
        <f t="shared" si="141"/>
        <v>9.4156897350745918</v>
      </c>
      <c r="P373" s="28">
        <f t="shared" si="141"/>
        <v>9.4123198743906134</v>
      </c>
      <c r="Q373" s="28">
        <f t="shared" si="141"/>
        <v>9.4087358000211374</v>
      </c>
    </row>
  </sheetData>
  <conditionalFormatting sqref="G215:Q215">
    <cfRule type="expression" dxfId="13" priority="7">
      <formula>G215&lt;=0</formula>
    </cfRule>
  </conditionalFormatting>
  <conditionalFormatting sqref="G232:Q232">
    <cfRule type="expression" dxfId="12" priority="6">
      <formula>G232&lt;=0</formula>
    </cfRule>
  </conditionalFormatting>
  <conditionalFormatting sqref="G249:Q249">
    <cfRule type="expression" dxfId="11" priority="5">
      <formula>G249&lt;=0</formula>
    </cfRule>
  </conditionalFormatting>
  <conditionalFormatting sqref="G266:Q266">
    <cfRule type="expression" dxfId="10" priority="4">
      <formula>G266&lt;=0</formula>
    </cfRule>
  </conditionalFormatting>
  <conditionalFormatting sqref="G283:Q283">
    <cfRule type="expression" dxfId="9" priority="3">
      <formula>G283&lt;=0</formula>
    </cfRule>
  </conditionalFormatting>
  <conditionalFormatting sqref="G300:Q300">
    <cfRule type="expression" dxfId="8" priority="2">
      <formula>G300&lt;=0</formula>
    </cfRule>
  </conditionalFormatting>
  <conditionalFormatting sqref="G317:Q317">
    <cfRule type="expression" dxfId="7" priority="1">
      <formula>G317&lt;=0</formula>
    </cfRule>
  </conditionalFormatting>
  <dataValidations count="1">
    <dataValidation type="list" allowBlank="1" showInputMessage="1" showErrorMessage="1" sqref="C23 C13 C28 C18 C33">
      <formula1>Borough</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R373"/>
  <sheetViews>
    <sheetView zoomScale="80" zoomScaleNormal="80" workbookViewId="0">
      <pane ySplit="4" topLeftCell="A177" activePane="bottomLeft" state="frozen"/>
      <selection activeCell="G245" sqref="G245"/>
      <selection pane="bottomLeft" activeCell="H11" sqref="H11"/>
    </sheetView>
  </sheetViews>
  <sheetFormatPr defaultRowHeight="14.4" outlineLevelRow="1" outlineLevelCol="1" x14ac:dyDescent="0.3"/>
  <cols>
    <col min="1" max="1" width="2.88671875" customWidth="1"/>
    <col min="2" max="2" width="11.6640625" customWidth="1"/>
    <col min="3" max="3" width="40" customWidth="1"/>
    <col min="4" max="4" width="15.33203125" customWidth="1"/>
    <col min="5" max="5" width="56" hidden="1" customWidth="1" outlineLevel="1"/>
    <col min="6" max="6" width="2.88671875" customWidth="1" collapsed="1"/>
    <col min="7" max="17" width="11.44140625" bestFit="1" customWidth="1"/>
  </cols>
  <sheetData>
    <row r="1" spans="2:17" ht="14.55" hidden="1" x14ac:dyDescent="0.35">
      <c r="G1">
        <v>7</v>
      </c>
      <c r="H1">
        <f>G1+1</f>
        <v>8</v>
      </c>
      <c r="I1">
        <f t="shared" ref="I1:Q1" si="0">H1+1</f>
        <v>9</v>
      </c>
      <c r="J1">
        <f t="shared" si="0"/>
        <v>10</v>
      </c>
      <c r="K1">
        <f t="shared" si="0"/>
        <v>11</v>
      </c>
      <c r="L1">
        <f t="shared" si="0"/>
        <v>12</v>
      </c>
      <c r="M1">
        <f t="shared" si="0"/>
        <v>13</v>
      </c>
      <c r="N1">
        <f t="shared" si="0"/>
        <v>14</v>
      </c>
      <c r="O1">
        <f t="shared" si="0"/>
        <v>15</v>
      </c>
      <c r="P1">
        <f t="shared" si="0"/>
        <v>16</v>
      </c>
      <c r="Q1">
        <f t="shared" si="0"/>
        <v>17</v>
      </c>
    </row>
    <row r="2" spans="2:17" ht="14.55" x14ac:dyDescent="0.35">
      <c r="G2" s="10"/>
      <c r="H2" s="10"/>
      <c r="I2" s="10"/>
      <c r="J2" s="10"/>
      <c r="K2" s="10"/>
      <c r="L2" s="10"/>
      <c r="M2" s="10"/>
      <c r="N2" s="10"/>
      <c r="O2" s="10"/>
      <c r="P2" s="10"/>
      <c r="Q2" s="10"/>
    </row>
    <row r="4" spans="2:17" ht="14.55" x14ac:dyDescent="0.35">
      <c r="B4" s="24" t="s">
        <v>128</v>
      </c>
      <c r="C4" s="45" t="s">
        <v>330</v>
      </c>
      <c r="D4" s="7"/>
      <c r="E4" s="7" t="s">
        <v>7</v>
      </c>
      <c r="F4" s="7"/>
      <c r="G4" s="12">
        <v>2015</v>
      </c>
      <c r="H4" s="44">
        <f>G4+1</f>
        <v>2016</v>
      </c>
      <c r="I4" s="44">
        <f t="shared" ref="I4:Q4" si="1">H4+1</f>
        <v>2017</v>
      </c>
      <c r="J4" s="44">
        <f t="shared" si="1"/>
        <v>2018</v>
      </c>
      <c r="K4" s="44">
        <f t="shared" si="1"/>
        <v>2019</v>
      </c>
      <c r="L4" s="44">
        <f t="shared" si="1"/>
        <v>2020</v>
      </c>
      <c r="M4" s="44">
        <f t="shared" si="1"/>
        <v>2021</v>
      </c>
      <c r="N4" s="44">
        <f t="shared" si="1"/>
        <v>2022</v>
      </c>
      <c r="O4" s="44">
        <f t="shared" si="1"/>
        <v>2023</v>
      </c>
      <c r="P4" s="44">
        <f t="shared" si="1"/>
        <v>2024</v>
      </c>
      <c r="Q4" s="44">
        <f t="shared" si="1"/>
        <v>2025</v>
      </c>
    </row>
    <row r="6" spans="2:17" ht="14.55" x14ac:dyDescent="0.35">
      <c r="B6" s="8" t="s">
        <v>129</v>
      </c>
      <c r="C6" s="8"/>
      <c r="D6" s="8"/>
      <c r="E6" s="8"/>
      <c r="F6" s="8"/>
      <c r="G6" s="8"/>
      <c r="H6" s="8"/>
      <c r="I6" s="8"/>
      <c r="J6" s="8"/>
      <c r="K6" s="8"/>
      <c r="L6" s="8"/>
      <c r="M6" s="8"/>
      <c r="N6" s="8"/>
      <c r="O6" s="8"/>
      <c r="P6" s="8"/>
      <c r="Q6" s="8"/>
    </row>
    <row r="7" spans="2:17" ht="14.55" x14ac:dyDescent="0.35">
      <c r="G7" s="49"/>
      <c r="H7" s="6"/>
      <c r="I7" s="6"/>
      <c r="J7" s="6"/>
      <c r="K7" s="6"/>
      <c r="L7" s="6"/>
      <c r="M7" s="6"/>
      <c r="N7" s="6"/>
      <c r="O7" s="6"/>
      <c r="P7" s="6"/>
      <c r="Q7" s="6"/>
    </row>
    <row r="8" spans="2:17" ht="14.55" x14ac:dyDescent="0.35">
      <c r="C8" s="5" t="s">
        <v>264</v>
      </c>
      <c r="D8" s="5"/>
      <c r="E8" s="5" t="s">
        <v>22</v>
      </c>
      <c r="F8" s="5"/>
      <c r="G8" s="11">
        <f>SUM(G9:G12)</f>
        <v>233945.67392382806</v>
      </c>
      <c r="H8" s="11">
        <f t="shared" ref="H8:Q8" si="2">SUM(H9:H12)</f>
        <v>236650.42740339172</v>
      </c>
      <c r="I8" s="11">
        <f t="shared" si="2"/>
        <v>239278.35417019128</v>
      </c>
      <c r="J8" s="11">
        <f t="shared" si="2"/>
        <v>242699.83884729346</v>
      </c>
      <c r="K8" s="11">
        <f t="shared" si="2"/>
        <v>246506.88134201698</v>
      </c>
      <c r="L8" s="11">
        <f t="shared" si="2"/>
        <v>250122.78064628792</v>
      </c>
      <c r="M8" s="11">
        <f t="shared" si="2"/>
        <v>252601.53364740711</v>
      </c>
      <c r="N8" s="11">
        <f t="shared" si="2"/>
        <v>255064.01889129134</v>
      </c>
      <c r="O8" s="11">
        <f t="shared" si="2"/>
        <v>257421.24017847521</v>
      </c>
      <c r="P8" s="11">
        <f t="shared" si="2"/>
        <v>259540.82985885523</v>
      </c>
      <c r="Q8" s="11">
        <f t="shared" si="2"/>
        <v>261668.19805569056</v>
      </c>
    </row>
    <row r="9" spans="2:17" s="1" customFormat="1" ht="14.55" x14ac:dyDescent="0.35">
      <c r="C9" s="1" t="s">
        <v>123</v>
      </c>
      <c r="G9" s="9">
        <f>G14+G19+G24+G29+G34</f>
        <v>62108.745681392771</v>
      </c>
      <c r="H9" s="9">
        <f t="shared" ref="H9:Q9" si="3">H14+H19+H24+H29+H34</f>
        <v>62484.221158881839</v>
      </c>
      <c r="I9" s="9">
        <f t="shared" si="3"/>
        <v>62767.538976806078</v>
      </c>
      <c r="J9" s="9">
        <f t="shared" si="3"/>
        <v>63392.12488513811</v>
      </c>
      <c r="K9" s="9">
        <f t="shared" si="3"/>
        <v>64174.797588065296</v>
      </c>
      <c r="L9" s="9">
        <f t="shared" si="3"/>
        <v>64881.574139393102</v>
      </c>
      <c r="M9" s="9">
        <f t="shared" si="3"/>
        <v>65152.591900625041</v>
      </c>
      <c r="N9" s="9">
        <f t="shared" si="3"/>
        <v>65499.873196818917</v>
      </c>
      <c r="O9" s="9">
        <f t="shared" si="3"/>
        <v>65930.694223279206</v>
      </c>
      <c r="P9" s="9">
        <f t="shared" si="3"/>
        <v>66162.137221641795</v>
      </c>
      <c r="Q9" s="9">
        <f t="shared" si="3"/>
        <v>66393.919655356716</v>
      </c>
    </row>
    <row r="10" spans="2:17" s="1" customFormat="1" ht="14.55" x14ac:dyDescent="0.35">
      <c r="C10" s="1" t="s">
        <v>124</v>
      </c>
      <c r="G10" s="9">
        <f t="shared" ref="G10:Q12" si="4">G15+G20+G25+G30+G35</f>
        <v>62907.943547612886</v>
      </c>
      <c r="H10" s="9">
        <f t="shared" si="4"/>
        <v>62912.409007973605</v>
      </c>
      <c r="I10" s="9">
        <f t="shared" si="4"/>
        <v>62873.898885368762</v>
      </c>
      <c r="J10" s="9">
        <f t="shared" si="4"/>
        <v>63129.388840572581</v>
      </c>
      <c r="K10" s="9">
        <f t="shared" si="4"/>
        <v>63585.021038998166</v>
      </c>
      <c r="L10" s="9">
        <f t="shared" si="4"/>
        <v>63978.514126716283</v>
      </c>
      <c r="M10" s="9">
        <f t="shared" si="4"/>
        <v>64002.548600565264</v>
      </c>
      <c r="N10" s="9">
        <f t="shared" si="4"/>
        <v>64097.328539276066</v>
      </c>
      <c r="O10" s="9">
        <f t="shared" si="4"/>
        <v>64138.426834683705</v>
      </c>
      <c r="P10" s="9">
        <f t="shared" si="4"/>
        <v>64165.170311647249</v>
      </c>
      <c r="Q10" s="9">
        <f t="shared" si="4"/>
        <v>64292.084024977594</v>
      </c>
    </row>
    <row r="11" spans="2:17" s="1" customFormat="1" ht="14.55" x14ac:dyDescent="0.35">
      <c r="C11" s="1" t="s">
        <v>35</v>
      </c>
      <c r="G11" s="9">
        <f t="shared" si="4"/>
        <v>55445.661162107819</v>
      </c>
      <c r="H11" s="9">
        <f t="shared" si="4"/>
        <v>56673.656202630853</v>
      </c>
      <c r="I11" s="9">
        <f t="shared" si="4"/>
        <v>57896.897764173889</v>
      </c>
      <c r="J11" s="9">
        <f t="shared" si="4"/>
        <v>59169.533970001328</v>
      </c>
      <c r="K11" s="9">
        <f t="shared" si="4"/>
        <v>60547.090515544478</v>
      </c>
      <c r="L11" s="9">
        <f t="shared" si="4"/>
        <v>61876.120339764922</v>
      </c>
      <c r="M11" s="9">
        <f t="shared" si="4"/>
        <v>63010.600655037357</v>
      </c>
      <c r="N11" s="9">
        <f t="shared" si="4"/>
        <v>64080.3124911294</v>
      </c>
      <c r="O11" s="9">
        <f t="shared" si="4"/>
        <v>65042.325486322297</v>
      </c>
      <c r="P11" s="9">
        <f t="shared" si="4"/>
        <v>66038.199139140066</v>
      </c>
      <c r="Q11" s="9">
        <f t="shared" si="4"/>
        <v>67022.057595315899</v>
      </c>
    </row>
    <row r="12" spans="2:17" s="1" customFormat="1" ht="14.55" x14ac:dyDescent="0.35">
      <c r="C12" s="1" t="s">
        <v>36</v>
      </c>
      <c r="G12" s="9">
        <f t="shared" si="4"/>
        <v>53483.323532714559</v>
      </c>
      <c r="H12" s="9">
        <f t="shared" si="4"/>
        <v>54580.141033905405</v>
      </c>
      <c r="I12" s="9">
        <f t="shared" si="4"/>
        <v>55740.018543842554</v>
      </c>
      <c r="J12" s="9">
        <f t="shared" si="4"/>
        <v>57008.791151581463</v>
      </c>
      <c r="K12" s="9">
        <f t="shared" si="4"/>
        <v>58199.972199409021</v>
      </c>
      <c r="L12" s="9">
        <f t="shared" si="4"/>
        <v>59386.572040413623</v>
      </c>
      <c r="M12" s="9">
        <f t="shared" si="4"/>
        <v>60435.792491179447</v>
      </c>
      <c r="N12" s="9">
        <f t="shared" si="4"/>
        <v>61386.504664066953</v>
      </c>
      <c r="O12" s="9">
        <f t="shared" si="4"/>
        <v>62309.793634190006</v>
      </c>
      <c r="P12" s="9">
        <f t="shared" si="4"/>
        <v>63175.323186426132</v>
      </c>
      <c r="Q12" s="9">
        <f t="shared" si="4"/>
        <v>63960.136780040324</v>
      </c>
    </row>
    <row r="13" spans="2:17" s="1" customFormat="1" ht="14.55" hidden="1" outlineLevel="1" x14ac:dyDescent="0.35">
      <c r="C13" s="81" t="s">
        <v>50</v>
      </c>
      <c r="D13" s="16"/>
      <c r="E13" s="16"/>
      <c r="F13" s="16"/>
      <c r="G13" s="17">
        <f>SUM(G14:G17)</f>
        <v>233945.67392382806</v>
      </c>
      <c r="H13" s="17">
        <f t="shared" ref="H13:Q13" si="5">SUM(H14:H17)</f>
        <v>236650.42740339172</v>
      </c>
      <c r="I13" s="17">
        <f t="shared" si="5"/>
        <v>239278.35417019128</v>
      </c>
      <c r="J13" s="17">
        <f t="shared" si="5"/>
        <v>242699.83884729346</v>
      </c>
      <c r="K13" s="17">
        <f t="shared" si="5"/>
        <v>246506.88134201698</v>
      </c>
      <c r="L13" s="17">
        <f t="shared" si="5"/>
        <v>250122.78064628792</v>
      </c>
      <c r="M13" s="17">
        <f t="shared" si="5"/>
        <v>252601.53364740711</v>
      </c>
      <c r="N13" s="17">
        <f t="shared" si="5"/>
        <v>255064.01889129134</v>
      </c>
      <c r="O13" s="17">
        <f t="shared" si="5"/>
        <v>257421.24017847521</v>
      </c>
      <c r="P13" s="17">
        <f t="shared" si="5"/>
        <v>259540.82985885523</v>
      </c>
      <c r="Q13" s="17">
        <f t="shared" si="5"/>
        <v>261668.19805569056</v>
      </c>
    </row>
    <row r="14" spans="2:17" s="1" customFormat="1" ht="14.55" hidden="1" outlineLevel="1" x14ac:dyDescent="0.35">
      <c r="C14" s="1" t="s">
        <v>123</v>
      </c>
      <c r="G14" s="9">
        <f t="shared" ref="G14:Q17" si="6">IFERROR(VLOOKUP($C$13&amp;$C14,Population,G$1,FALSE),0)</f>
        <v>62108.745681392771</v>
      </c>
      <c r="H14" s="9">
        <f t="shared" si="6"/>
        <v>62484.221158881839</v>
      </c>
      <c r="I14" s="9">
        <f t="shared" si="6"/>
        <v>62767.538976806078</v>
      </c>
      <c r="J14" s="9">
        <f t="shared" si="6"/>
        <v>63392.12488513811</v>
      </c>
      <c r="K14" s="9">
        <f t="shared" si="6"/>
        <v>64174.797588065296</v>
      </c>
      <c r="L14" s="9">
        <f t="shared" si="6"/>
        <v>64881.574139393102</v>
      </c>
      <c r="M14" s="9">
        <f t="shared" si="6"/>
        <v>65152.591900625041</v>
      </c>
      <c r="N14" s="9">
        <f t="shared" si="6"/>
        <v>65499.873196818917</v>
      </c>
      <c r="O14" s="9">
        <f t="shared" si="6"/>
        <v>65930.694223279206</v>
      </c>
      <c r="P14" s="9">
        <f t="shared" si="6"/>
        <v>66162.137221641795</v>
      </c>
      <c r="Q14" s="9">
        <f t="shared" si="6"/>
        <v>66393.919655356716</v>
      </c>
    </row>
    <row r="15" spans="2:17" s="1" customFormat="1" ht="14.55" hidden="1" outlineLevel="1" x14ac:dyDescent="0.35">
      <c r="C15" s="1" t="s">
        <v>124</v>
      </c>
      <c r="G15" s="9">
        <f t="shared" si="6"/>
        <v>62907.943547612886</v>
      </c>
      <c r="H15" s="9">
        <f t="shared" si="6"/>
        <v>62912.409007973605</v>
      </c>
      <c r="I15" s="9">
        <f t="shared" si="6"/>
        <v>62873.898885368762</v>
      </c>
      <c r="J15" s="9">
        <f t="shared" si="6"/>
        <v>63129.388840572581</v>
      </c>
      <c r="K15" s="9">
        <f t="shared" si="6"/>
        <v>63585.021038998166</v>
      </c>
      <c r="L15" s="9">
        <f t="shared" si="6"/>
        <v>63978.514126716283</v>
      </c>
      <c r="M15" s="9">
        <f t="shared" si="6"/>
        <v>64002.548600565264</v>
      </c>
      <c r="N15" s="9">
        <f t="shared" si="6"/>
        <v>64097.328539276066</v>
      </c>
      <c r="O15" s="9">
        <f t="shared" si="6"/>
        <v>64138.426834683705</v>
      </c>
      <c r="P15" s="9">
        <f t="shared" si="6"/>
        <v>64165.170311647249</v>
      </c>
      <c r="Q15" s="9">
        <f t="shared" si="6"/>
        <v>64292.084024977594</v>
      </c>
    </row>
    <row r="16" spans="2:17" s="1" customFormat="1" ht="14.55" hidden="1" outlineLevel="1" x14ac:dyDescent="0.35">
      <c r="C16" s="1" t="s">
        <v>35</v>
      </c>
      <c r="G16" s="9">
        <f t="shared" si="6"/>
        <v>55445.661162107819</v>
      </c>
      <c r="H16" s="9">
        <f t="shared" si="6"/>
        <v>56673.656202630853</v>
      </c>
      <c r="I16" s="9">
        <f t="shared" si="6"/>
        <v>57896.897764173889</v>
      </c>
      <c r="J16" s="9">
        <f t="shared" si="6"/>
        <v>59169.533970001328</v>
      </c>
      <c r="K16" s="9">
        <f t="shared" si="6"/>
        <v>60547.090515544478</v>
      </c>
      <c r="L16" s="9">
        <f t="shared" si="6"/>
        <v>61876.120339764922</v>
      </c>
      <c r="M16" s="9">
        <f t="shared" si="6"/>
        <v>63010.600655037357</v>
      </c>
      <c r="N16" s="9">
        <f t="shared" si="6"/>
        <v>64080.3124911294</v>
      </c>
      <c r="O16" s="9">
        <f t="shared" si="6"/>
        <v>65042.325486322297</v>
      </c>
      <c r="P16" s="9">
        <f t="shared" si="6"/>
        <v>66038.199139140066</v>
      </c>
      <c r="Q16" s="9">
        <f t="shared" si="6"/>
        <v>67022.057595315899</v>
      </c>
    </row>
    <row r="17" spans="3:17" s="1" customFormat="1" ht="14.55" hidden="1" outlineLevel="1" x14ac:dyDescent="0.35">
      <c r="C17" s="1" t="s">
        <v>36</v>
      </c>
      <c r="G17" s="9">
        <f t="shared" si="6"/>
        <v>53483.323532714559</v>
      </c>
      <c r="H17" s="9">
        <f t="shared" si="6"/>
        <v>54580.141033905405</v>
      </c>
      <c r="I17" s="9">
        <f t="shared" si="6"/>
        <v>55740.018543842554</v>
      </c>
      <c r="J17" s="9">
        <f t="shared" si="6"/>
        <v>57008.791151581463</v>
      </c>
      <c r="K17" s="9">
        <f t="shared" si="6"/>
        <v>58199.972199409021</v>
      </c>
      <c r="L17" s="9">
        <f t="shared" si="6"/>
        <v>59386.572040413623</v>
      </c>
      <c r="M17" s="9">
        <f t="shared" si="6"/>
        <v>60435.792491179447</v>
      </c>
      <c r="N17" s="9">
        <f t="shared" si="6"/>
        <v>61386.504664066953</v>
      </c>
      <c r="O17" s="9">
        <f t="shared" si="6"/>
        <v>62309.793634190006</v>
      </c>
      <c r="P17" s="9">
        <f t="shared" si="6"/>
        <v>63175.323186426132</v>
      </c>
      <c r="Q17" s="9">
        <f t="shared" si="6"/>
        <v>63960.136780040324</v>
      </c>
    </row>
    <row r="18" spans="3:17" s="1" customFormat="1" ht="14.55" hidden="1" outlineLevel="1" x14ac:dyDescent="0.35">
      <c r="C18" s="81"/>
      <c r="D18" s="16"/>
      <c r="E18" s="16"/>
      <c r="F18" s="16"/>
      <c r="G18" s="17">
        <f>SUM(G19:G22)</f>
        <v>0</v>
      </c>
      <c r="H18" s="17">
        <f t="shared" ref="H18:Q18" si="7">SUM(H19:H22)</f>
        <v>0</v>
      </c>
      <c r="I18" s="17">
        <f t="shared" si="7"/>
        <v>0</v>
      </c>
      <c r="J18" s="17">
        <f t="shared" si="7"/>
        <v>0</v>
      </c>
      <c r="K18" s="17">
        <f t="shared" si="7"/>
        <v>0</v>
      </c>
      <c r="L18" s="17">
        <f t="shared" si="7"/>
        <v>0</v>
      </c>
      <c r="M18" s="17">
        <f t="shared" si="7"/>
        <v>0</v>
      </c>
      <c r="N18" s="17">
        <f t="shared" si="7"/>
        <v>0</v>
      </c>
      <c r="O18" s="17">
        <f t="shared" si="7"/>
        <v>0</v>
      </c>
      <c r="P18" s="17">
        <f t="shared" si="7"/>
        <v>0</v>
      </c>
      <c r="Q18" s="17">
        <f t="shared" si="7"/>
        <v>0</v>
      </c>
    </row>
    <row r="19" spans="3:17" s="1" customFormat="1" ht="14.55" hidden="1" outlineLevel="1" x14ac:dyDescent="0.35">
      <c r="C19" s="1" t="s">
        <v>123</v>
      </c>
      <c r="G19" s="9">
        <f t="shared" ref="G19:Q22" si="8">IFERROR(VLOOKUP($C$18&amp;$C19,Population,G$1,FALSE),0)</f>
        <v>0</v>
      </c>
      <c r="H19" s="9">
        <f t="shared" si="8"/>
        <v>0</v>
      </c>
      <c r="I19" s="9">
        <f t="shared" si="8"/>
        <v>0</v>
      </c>
      <c r="J19" s="9">
        <f t="shared" si="8"/>
        <v>0</v>
      </c>
      <c r="K19" s="9">
        <f t="shared" si="8"/>
        <v>0</v>
      </c>
      <c r="L19" s="9">
        <f t="shared" si="8"/>
        <v>0</v>
      </c>
      <c r="M19" s="9">
        <f t="shared" si="8"/>
        <v>0</v>
      </c>
      <c r="N19" s="9">
        <f t="shared" si="8"/>
        <v>0</v>
      </c>
      <c r="O19" s="9">
        <f t="shared" si="8"/>
        <v>0</v>
      </c>
      <c r="P19" s="9">
        <f t="shared" si="8"/>
        <v>0</v>
      </c>
      <c r="Q19" s="9">
        <f t="shared" si="8"/>
        <v>0</v>
      </c>
    </row>
    <row r="20" spans="3:17" s="1" customFormat="1" ht="14.55" hidden="1" outlineLevel="1" x14ac:dyDescent="0.35">
      <c r="C20" s="1" t="s">
        <v>124</v>
      </c>
      <c r="G20" s="9">
        <f t="shared" si="8"/>
        <v>0</v>
      </c>
      <c r="H20" s="9">
        <f t="shared" si="8"/>
        <v>0</v>
      </c>
      <c r="I20" s="9">
        <f t="shared" si="8"/>
        <v>0</v>
      </c>
      <c r="J20" s="9">
        <f t="shared" si="8"/>
        <v>0</v>
      </c>
      <c r="K20" s="9">
        <f t="shared" si="8"/>
        <v>0</v>
      </c>
      <c r="L20" s="9">
        <f t="shared" si="8"/>
        <v>0</v>
      </c>
      <c r="M20" s="9">
        <f t="shared" si="8"/>
        <v>0</v>
      </c>
      <c r="N20" s="9">
        <f t="shared" si="8"/>
        <v>0</v>
      </c>
      <c r="O20" s="9">
        <f t="shared" si="8"/>
        <v>0</v>
      </c>
      <c r="P20" s="9">
        <f t="shared" si="8"/>
        <v>0</v>
      </c>
      <c r="Q20" s="9">
        <f t="shared" si="8"/>
        <v>0</v>
      </c>
    </row>
    <row r="21" spans="3:17" s="1" customFormat="1" ht="14.55" hidden="1" outlineLevel="1" x14ac:dyDescent="0.35">
      <c r="C21" s="1" t="s">
        <v>35</v>
      </c>
      <c r="G21" s="9">
        <f t="shared" si="8"/>
        <v>0</v>
      </c>
      <c r="H21" s="9">
        <f t="shared" si="8"/>
        <v>0</v>
      </c>
      <c r="I21" s="9">
        <f t="shared" si="8"/>
        <v>0</v>
      </c>
      <c r="J21" s="9">
        <f t="shared" si="8"/>
        <v>0</v>
      </c>
      <c r="K21" s="9">
        <f t="shared" si="8"/>
        <v>0</v>
      </c>
      <c r="L21" s="9">
        <f t="shared" si="8"/>
        <v>0</v>
      </c>
      <c r="M21" s="9">
        <f t="shared" si="8"/>
        <v>0</v>
      </c>
      <c r="N21" s="9">
        <f t="shared" si="8"/>
        <v>0</v>
      </c>
      <c r="O21" s="9">
        <f t="shared" si="8"/>
        <v>0</v>
      </c>
      <c r="P21" s="9">
        <f t="shared" si="8"/>
        <v>0</v>
      </c>
      <c r="Q21" s="9">
        <f t="shared" si="8"/>
        <v>0</v>
      </c>
    </row>
    <row r="22" spans="3:17" s="1" customFormat="1" ht="14.55" hidden="1" outlineLevel="1" x14ac:dyDescent="0.35">
      <c r="C22" s="1" t="s">
        <v>36</v>
      </c>
      <c r="G22" s="9">
        <f t="shared" si="8"/>
        <v>0</v>
      </c>
      <c r="H22" s="9">
        <f t="shared" si="8"/>
        <v>0</v>
      </c>
      <c r="I22" s="9">
        <f t="shared" si="8"/>
        <v>0</v>
      </c>
      <c r="J22" s="9">
        <f t="shared" si="8"/>
        <v>0</v>
      </c>
      <c r="K22" s="9">
        <f t="shared" si="8"/>
        <v>0</v>
      </c>
      <c r="L22" s="9">
        <f t="shared" si="8"/>
        <v>0</v>
      </c>
      <c r="M22" s="9">
        <f t="shared" si="8"/>
        <v>0</v>
      </c>
      <c r="N22" s="9">
        <f t="shared" si="8"/>
        <v>0</v>
      </c>
      <c r="O22" s="9">
        <f t="shared" si="8"/>
        <v>0</v>
      </c>
      <c r="P22" s="9">
        <f t="shared" si="8"/>
        <v>0</v>
      </c>
      <c r="Q22" s="9">
        <f t="shared" si="8"/>
        <v>0</v>
      </c>
    </row>
    <row r="23" spans="3:17" s="1" customFormat="1" ht="14.55" hidden="1" outlineLevel="1" x14ac:dyDescent="0.35">
      <c r="C23" s="81"/>
      <c r="D23" s="16"/>
      <c r="E23" s="16"/>
      <c r="F23" s="16"/>
      <c r="G23" s="17">
        <f>SUM(G24:G27)</f>
        <v>0</v>
      </c>
      <c r="H23" s="17">
        <f t="shared" ref="H23:Q23" si="9">SUM(H24:H27)</f>
        <v>0</v>
      </c>
      <c r="I23" s="17">
        <f t="shared" si="9"/>
        <v>0</v>
      </c>
      <c r="J23" s="17">
        <f t="shared" si="9"/>
        <v>0</v>
      </c>
      <c r="K23" s="17">
        <f t="shared" si="9"/>
        <v>0</v>
      </c>
      <c r="L23" s="17">
        <f t="shared" si="9"/>
        <v>0</v>
      </c>
      <c r="M23" s="17">
        <f t="shared" si="9"/>
        <v>0</v>
      </c>
      <c r="N23" s="17">
        <f t="shared" si="9"/>
        <v>0</v>
      </c>
      <c r="O23" s="17">
        <f t="shared" si="9"/>
        <v>0</v>
      </c>
      <c r="P23" s="17">
        <f t="shared" si="9"/>
        <v>0</v>
      </c>
      <c r="Q23" s="17">
        <f t="shared" si="9"/>
        <v>0</v>
      </c>
    </row>
    <row r="24" spans="3:17" s="1" customFormat="1" ht="14.55" hidden="1" outlineLevel="1" x14ac:dyDescent="0.35">
      <c r="C24" s="1" t="s">
        <v>123</v>
      </c>
      <c r="G24" s="9">
        <f t="shared" ref="G24:Q27" si="10">IFERROR(VLOOKUP($C$23&amp;$C24,Population,G$1,FALSE),0)</f>
        <v>0</v>
      </c>
      <c r="H24" s="9">
        <f t="shared" si="10"/>
        <v>0</v>
      </c>
      <c r="I24" s="9">
        <f t="shared" si="10"/>
        <v>0</v>
      </c>
      <c r="J24" s="9">
        <f t="shared" si="10"/>
        <v>0</v>
      </c>
      <c r="K24" s="9">
        <f t="shared" si="10"/>
        <v>0</v>
      </c>
      <c r="L24" s="9">
        <f t="shared" si="10"/>
        <v>0</v>
      </c>
      <c r="M24" s="9">
        <f t="shared" si="10"/>
        <v>0</v>
      </c>
      <c r="N24" s="9">
        <f t="shared" si="10"/>
        <v>0</v>
      </c>
      <c r="O24" s="9">
        <f t="shared" si="10"/>
        <v>0</v>
      </c>
      <c r="P24" s="9">
        <f t="shared" si="10"/>
        <v>0</v>
      </c>
      <c r="Q24" s="9">
        <f t="shared" si="10"/>
        <v>0</v>
      </c>
    </row>
    <row r="25" spans="3:17" s="1" customFormat="1" ht="14.55" hidden="1" outlineLevel="1" x14ac:dyDescent="0.35">
      <c r="C25" s="1" t="s">
        <v>124</v>
      </c>
      <c r="G25" s="9">
        <f t="shared" si="10"/>
        <v>0</v>
      </c>
      <c r="H25" s="9">
        <f t="shared" si="10"/>
        <v>0</v>
      </c>
      <c r="I25" s="9">
        <f t="shared" si="10"/>
        <v>0</v>
      </c>
      <c r="J25" s="9">
        <f t="shared" si="10"/>
        <v>0</v>
      </c>
      <c r="K25" s="9">
        <f t="shared" si="10"/>
        <v>0</v>
      </c>
      <c r="L25" s="9">
        <f t="shared" si="10"/>
        <v>0</v>
      </c>
      <c r="M25" s="9">
        <f t="shared" si="10"/>
        <v>0</v>
      </c>
      <c r="N25" s="9">
        <f t="shared" si="10"/>
        <v>0</v>
      </c>
      <c r="O25" s="9">
        <f t="shared" si="10"/>
        <v>0</v>
      </c>
      <c r="P25" s="9">
        <f t="shared" si="10"/>
        <v>0</v>
      </c>
      <c r="Q25" s="9">
        <f t="shared" si="10"/>
        <v>0</v>
      </c>
    </row>
    <row r="26" spans="3:17" s="1" customFormat="1" ht="14.55" hidden="1" outlineLevel="1" x14ac:dyDescent="0.35">
      <c r="C26" s="1" t="s">
        <v>35</v>
      </c>
      <c r="G26" s="9">
        <f t="shared" si="10"/>
        <v>0</v>
      </c>
      <c r="H26" s="9">
        <f t="shared" si="10"/>
        <v>0</v>
      </c>
      <c r="I26" s="9">
        <f t="shared" si="10"/>
        <v>0</v>
      </c>
      <c r="J26" s="9">
        <f t="shared" si="10"/>
        <v>0</v>
      </c>
      <c r="K26" s="9">
        <f t="shared" si="10"/>
        <v>0</v>
      </c>
      <c r="L26" s="9">
        <f t="shared" si="10"/>
        <v>0</v>
      </c>
      <c r="M26" s="9">
        <f t="shared" si="10"/>
        <v>0</v>
      </c>
      <c r="N26" s="9">
        <f t="shared" si="10"/>
        <v>0</v>
      </c>
      <c r="O26" s="9">
        <f t="shared" si="10"/>
        <v>0</v>
      </c>
      <c r="P26" s="9">
        <f t="shared" si="10"/>
        <v>0</v>
      </c>
      <c r="Q26" s="9">
        <f t="shared" si="10"/>
        <v>0</v>
      </c>
    </row>
    <row r="27" spans="3:17" s="1" customFormat="1" ht="14.55" hidden="1" outlineLevel="1" x14ac:dyDescent="0.35">
      <c r="C27" s="1" t="s">
        <v>36</v>
      </c>
      <c r="G27" s="9">
        <f t="shared" si="10"/>
        <v>0</v>
      </c>
      <c r="H27" s="9">
        <f t="shared" si="10"/>
        <v>0</v>
      </c>
      <c r="I27" s="9">
        <f t="shared" si="10"/>
        <v>0</v>
      </c>
      <c r="J27" s="9">
        <f t="shared" si="10"/>
        <v>0</v>
      </c>
      <c r="K27" s="9">
        <f t="shared" si="10"/>
        <v>0</v>
      </c>
      <c r="L27" s="9">
        <f t="shared" si="10"/>
        <v>0</v>
      </c>
      <c r="M27" s="9">
        <f t="shared" si="10"/>
        <v>0</v>
      </c>
      <c r="N27" s="9">
        <f t="shared" si="10"/>
        <v>0</v>
      </c>
      <c r="O27" s="9">
        <f t="shared" si="10"/>
        <v>0</v>
      </c>
      <c r="P27" s="9">
        <f t="shared" si="10"/>
        <v>0</v>
      </c>
      <c r="Q27" s="9">
        <f t="shared" si="10"/>
        <v>0</v>
      </c>
    </row>
    <row r="28" spans="3:17" s="1" customFormat="1" ht="14.55" hidden="1" outlineLevel="1" x14ac:dyDescent="0.35">
      <c r="C28" s="81"/>
      <c r="D28" s="16"/>
      <c r="E28" s="16"/>
      <c r="F28" s="16"/>
      <c r="G28" s="17">
        <f>SUM(G29:G32)</f>
        <v>0</v>
      </c>
      <c r="H28" s="17">
        <f t="shared" ref="H28:Q28" si="11">SUM(H29:H32)</f>
        <v>0</v>
      </c>
      <c r="I28" s="17">
        <f t="shared" si="11"/>
        <v>0</v>
      </c>
      <c r="J28" s="17">
        <f t="shared" si="11"/>
        <v>0</v>
      </c>
      <c r="K28" s="17">
        <f t="shared" si="11"/>
        <v>0</v>
      </c>
      <c r="L28" s="17">
        <f t="shared" si="11"/>
        <v>0</v>
      </c>
      <c r="M28" s="17">
        <f t="shared" si="11"/>
        <v>0</v>
      </c>
      <c r="N28" s="17">
        <f t="shared" si="11"/>
        <v>0</v>
      </c>
      <c r="O28" s="17">
        <f t="shared" si="11"/>
        <v>0</v>
      </c>
      <c r="P28" s="17">
        <f t="shared" si="11"/>
        <v>0</v>
      </c>
      <c r="Q28" s="17">
        <f t="shared" si="11"/>
        <v>0</v>
      </c>
    </row>
    <row r="29" spans="3:17" s="1" customFormat="1" ht="14.55" hidden="1" outlineLevel="1" x14ac:dyDescent="0.35">
      <c r="C29" s="1" t="s">
        <v>123</v>
      </c>
      <c r="G29" s="9">
        <f t="shared" ref="G29:Q32" si="12">IFERROR(VLOOKUP($C$28&amp;$C29,Population,G$1,FALSE),0)</f>
        <v>0</v>
      </c>
      <c r="H29" s="9">
        <f t="shared" si="12"/>
        <v>0</v>
      </c>
      <c r="I29" s="9">
        <f t="shared" si="12"/>
        <v>0</v>
      </c>
      <c r="J29" s="9">
        <f t="shared" si="12"/>
        <v>0</v>
      </c>
      <c r="K29" s="9">
        <f t="shared" si="12"/>
        <v>0</v>
      </c>
      <c r="L29" s="9">
        <f t="shared" si="12"/>
        <v>0</v>
      </c>
      <c r="M29" s="9">
        <f t="shared" si="12"/>
        <v>0</v>
      </c>
      <c r="N29" s="9">
        <f t="shared" si="12"/>
        <v>0</v>
      </c>
      <c r="O29" s="9">
        <f t="shared" si="12"/>
        <v>0</v>
      </c>
      <c r="P29" s="9">
        <f t="shared" si="12"/>
        <v>0</v>
      </c>
      <c r="Q29" s="9">
        <f t="shared" si="12"/>
        <v>0</v>
      </c>
    </row>
    <row r="30" spans="3:17" s="1" customFormat="1" ht="14.55" hidden="1" outlineLevel="1" x14ac:dyDescent="0.35">
      <c r="C30" s="1" t="s">
        <v>124</v>
      </c>
      <c r="G30" s="9">
        <f t="shared" si="12"/>
        <v>0</v>
      </c>
      <c r="H30" s="9">
        <f t="shared" si="12"/>
        <v>0</v>
      </c>
      <c r="I30" s="9">
        <f t="shared" si="12"/>
        <v>0</v>
      </c>
      <c r="J30" s="9">
        <f t="shared" si="12"/>
        <v>0</v>
      </c>
      <c r="K30" s="9">
        <f t="shared" si="12"/>
        <v>0</v>
      </c>
      <c r="L30" s="9">
        <f t="shared" si="12"/>
        <v>0</v>
      </c>
      <c r="M30" s="9">
        <f t="shared" si="12"/>
        <v>0</v>
      </c>
      <c r="N30" s="9">
        <f t="shared" si="12"/>
        <v>0</v>
      </c>
      <c r="O30" s="9">
        <f t="shared" si="12"/>
        <v>0</v>
      </c>
      <c r="P30" s="9">
        <f t="shared" si="12"/>
        <v>0</v>
      </c>
      <c r="Q30" s="9">
        <f t="shared" si="12"/>
        <v>0</v>
      </c>
    </row>
    <row r="31" spans="3:17" s="1" customFormat="1" ht="14.55" hidden="1" outlineLevel="1" x14ac:dyDescent="0.35">
      <c r="C31" s="1" t="s">
        <v>35</v>
      </c>
      <c r="G31" s="9">
        <f t="shared" si="12"/>
        <v>0</v>
      </c>
      <c r="H31" s="9">
        <f t="shared" si="12"/>
        <v>0</v>
      </c>
      <c r="I31" s="9">
        <f t="shared" si="12"/>
        <v>0</v>
      </c>
      <c r="J31" s="9">
        <f t="shared" si="12"/>
        <v>0</v>
      </c>
      <c r="K31" s="9">
        <f t="shared" si="12"/>
        <v>0</v>
      </c>
      <c r="L31" s="9">
        <f t="shared" si="12"/>
        <v>0</v>
      </c>
      <c r="M31" s="9">
        <f t="shared" si="12"/>
        <v>0</v>
      </c>
      <c r="N31" s="9">
        <f t="shared" si="12"/>
        <v>0</v>
      </c>
      <c r="O31" s="9">
        <f t="shared" si="12"/>
        <v>0</v>
      </c>
      <c r="P31" s="9">
        <f t="shared" si="12"/>
        <v>0</v>
      </c>
      <c r="Q31" s="9">
        <f t="shared" si="12"/>
        <v>0</v>
      </c>
    </row>
    <row r="32" spans="3:17" s="1" customFormat="1" ht="14.55" hidden="1" outlineLevel="1" x14ac:dyDescent="0.35">
      <c r="C32" s="1" t="s">
        <v>36</v>
      </c>
      <c r="G32" s="9">
        <f t="shared" si="12"/>
        <v>0</v>
      </c>
      <c r="H32" s="9">
        <f t="shared" si="12"/>
        <v>0</v>
      </c>
      <c r="I32" s="9">
        <f t="shared" si="12"/>
        <v>0</v>
      </c>
      <c r="J32" s="9">
        <f t="shared" si="12"/>
        <v>0</v>
      </c>
      <c r="K32" s="9">
        <f t="shared" si="12"/>
        <v>0</v>
      </c>
      <c r="L32" s="9">
        <f t="shared" si="12"/>
        <v>0</v>
      </c>
      <c r="M32" s="9">
        <f t="shared" si="12"/>
        <v>0</v>
      </c>
      <c r="N32" s="9">
        <f t="shared" si="12"/>
        <v>0</v>
      </c>
      <c r="O32" s="9">
        <f t="shared" si="12"/>
        <v>0</v>
      </c>
      <c r="P32" s="9">
        <f t="shared" si="12"/>
        <v>0</v>
      </c>
      <c r="Q32" s="9">
        <f t="shared" si="12"/>
        <v>0</v>
      </c>
    </row>
    <row r="33" spans="3:17" s="1" customFormat="1" ht="14.55" hidden="1" outlineLevel="1" x14ac:dyDescent="0.35">
      <c r="C33" s="81"/>
      <c r="D33" s="16"/>
      <c r="E33" s="16"/>
      <c r="F33" s="16"/>
      <c r="G33" s="17">
        <f>SUM(G34:G37)</f>
        <v>0</v>
      </c>
      <c r="H33" s="17">
        <f t="shared" ref="H33:Q33" si="13">SUM(H34:H37)</f>
        <v>0</v>
      </c>
      <c r="I33" s="17">
        <f t="shared" si="13"/>
        <v>0</v>
      </c>
      <c r="J33" s="17">
        <f t="shared" si="13"/>
        <v>0</v>
      </c>
      <c r="K33" s="17">
        <f t="shared" si="13"/>
        <v>0</v>
      </c>
      <c r="L33" s="17">
        <f t="shared" si="13"/>
        <v>0</v>
      </c>
      <c r="M33" s="17">
        <f t="shared" si="13"/>
        <v>0</v>
      </c>
      <c r="N33" s="17">
        <f t="shared" si="13"/>
        <v>0</v>
      </c>
      <c r="O33" s="17">
        <f t="shared" si="13"/>
        <v>0</v>
      </c>
      <c r="P33" s="17">
        <f t="shared" si="13"/>
        <v>0</v>
      </c>
      <c r="Q33" s="17">
        <f t="shared" si="13"/>
        <v>0</v>
      </c>
    </row>
    <row r="34" spans="3:17" s="1" customFormat="1" ht="14.55" hidden="1" outlineLevel="1" x14ac:dyDescent="0.35">
      <c r="C34" s="1" t="s">
        <v>123</v>
      </c>
      <c r="G34" s="9">
        <f t="shared" ref="G34:Q37" si="14">IFERROR(VLOOKUP($C$33&amp;$C34,Population,G$1,FALSE),0)</f>
        <v>0</v>
      </c>
      <c r="H34" s="9">
        <f t="shared" si="14"/>
        <v>0</v>
      </c>
      <c r="I34" s="9">
        <f t="shared" si="14"/>
        <v>0</v>
      </c>
      <c r="J34" s="9">
        <f t="shared" si="14"/>
        <v>0</v>
      </c>
      <c r="K34" s="9">
        <f t="shared" si="14"/>
        <v>0</v>
      </c>
      <c r="L34" s="9">
        <f t="shared" si="14"/>
        <v>0</v>
      </c>
      <c r="M34" s="9">
        <f t="shared" si="14"/>
        <v>0</v>
      </c>
      <c r="N34" s="9">
        <f t="shared" si="14"/>
        <v>0</v>
      </c>
      <c r="O34" s="9">
        <f t="shared" si="14"/>
        <v>0</v>
      </c>
      <c r="P34" s="9">
        <f t="shared" si="14"/>
        <v>0</v>
      </c>
      <c r="Q34" s="9">
        <f t="shared" si="14"/>
        <v>0</v>
      </c>
    </row>
    <row r="35" spans="3:17" s="1" customFormat="1" ht="14.55" hidden="1" outlineLevel="1" x14ac:dyDescent="0.35">
      <c r="C35" s="1" t="s">
        <v>124</v>
      </c>
      <c r="G35" s="9">
        <f t="shared" si="14"/>
        <v>0</v>
      </c>
      <c r="H35" s="9">
        <f t="shared" si="14"/>
        <v>0</v>
      </c>
      <c r="I35" s="9">
        <f t="shared" si="14"/>
        <v>0</v>
      </c>
      <c r="J35" s="9">
        <f t="shared" si="14"/>
        <v>0</v>
      </c>
      <c r="K35" s="9">
        <f t="shared" si="14"/>
        <v>0</v>
      </c>
      <c r="L35" s="9">
        <f t="shared" si="14"/>
        <v>0</v>
      </c>
      <c r="M35" s="9">
        <f t="shared" si="14"/>
        <v>0</v>
      </c>
      <c r="N35" s="9">
        <f t="shared" si="14"/>
        <v>0</v>
      </c>
      <c r="O35" s="9">
        <f t="shared" si="14"/>
        <v>0</v>
      </c>
      <c r="P35" s="9">
        <f t="shared" si="14"/>
        <v>0</v>
      </c>
      <c r="Q35" s="9">
        <f t="shared" si="14"/>
        <v>0</v>
      </c>
    </row>
    <row r="36" spans="3:17" s="1" customFormat="1" ht="14.55" hidden="1" outlineLevel="1" x14ac:dyDescent="0.35">
      <c r="C36" s="1" t="s">
        <v>35</v>
      </c>
      <c r="G36" s="9">
        <f t="shared" si="14"/>
        <v>0</v>
      </c>
      <c r="H36" s="9">
        <f t="shared" si="14"/>
        <v>0</v>
      </c>
      <c r="I36" s="9">
        <f t="shared" si="14"/>
        <v>0</v>
      </c>
      <c r="J36" s="9">
        <f t="shared" si="14"/>
        <v>0</v>
      </c>
      <c r="K36" s="9">
        <f t="shared" si="14"/>
        <v>0</v>
      </c>
      <c r="L36" s="9">
        <f t="shared" si="14"/>
        <v>0</v>
      </c>
      <c r="M36" s="9">
        <f t="shared" si="14"/>
        <v>0</v>
      </c>
      <c r="N36" s="9">
        <f t="shared" si="14"/>
        <v>0</v>
      </c>
      <c r="O36" s="9">
        <f t="shared" si="14"/>
        <v>0</v>
      </c>
      <c r="P36" s="9">
        <f t="shared" si="14"/>
        <v>0</v>
      </c>
      <c r="Q36" s="9">
        <f t="shared" si="14"/>
        <v>0</v>
      </c>
    </row>
    <row r="37" spans="3:17" s="1" customFormat="1" ht="14.55" hidden="1" outlineLevel="1" x14ac:dyDescent="0.35">
      <c r="C37" s="1" t="s">
        <v>36</v>
      </c>
      <c r="G37" s="9">
        <f t="shared" si="14"/>
        <v>0</v>
      </c>
      <c r="H37" s="9">
        <f t="shared" si="14"/>
        <v>0</v>
      </c>
      <c r="I37" s="9">
        <f t="shared" si="14"/>
        <v>0</v>
      </c>
      <c r="J37" s="9">
        <f t="shared" si="14"/>
        <v>0</v>
      </c>
      <c r="K37" s="9">
        <f t="shared" si="14"/>
        <v>0</v>
      </c>
      <c r="L37" s="9">
        <f t="shared" si="14"/>
        <v>0</v>
      </c>
      <c r="M37" s="9">
        <f t="shared" si="14"/>
        <v>0</v>
      </c>
      <c r="N37" s="9">
        <f t="shared" si="14"/>
        <v>0</v>
      </c>
      <c r="O37" s="9">
        <f t="shared" si="14"/>
        <v>0</v>
      </c>
      <c r="P37" s="9">
        <f t="shared" si="14"/>
        <v>0</v>
      </c>
      <c r="Q37" s="9">
        <f t="shared" si="14"/>
        <v>0</v>
      </c>
    </row>
    <row r="38" spans="3:17" s="1" customFormat="1" ht="14.55" collapsed="1" x14ac:dyDescent="0.35">
      <c r="G38" s="9"/>
      <c r="H38" s="9"/>
      <c r="I38" s="9"/>
      <c r="J38" s="9"/>
      <c r="K38" s="9"/>
      <c r="L38" s="9"/>
      <c r="M38" s="9"/>
      <c r="N38" s="9"/>
      <c r="O38" s="9"/>
      <c r="P38" s="9"/>
      <c r="Q38" s="9"/>
    </row>
    <row r="39" spans="3:17" ht="14.55" x14ac:dyDescent="0.35">
      <c r="C39" s="5" t="s">
        <v>265</v>
      </c>
      <c r="D39" s="5"/>
      <c r="E39" s="5"/>
      <c r="F39" s="5"/>
      <c r="G39" s="11"/>
      <c r="H39" s="11"/>
      <c r="I39" s="11"/>
      <c r="J39" s="11"/>
      <c r="K39" s="11"/>
      <c r="L39" s="11"/>
      <c r="M39" s="11"/>
      <c r="N39" s="11"/>
      <c r="O39" s="11"/>
      <c r="P39" s="11"/>
      <c r="Q39" s="11"/>
    </row>
    <row r="40" spans="3:17" s="1" customFormat="1" ht="14.55" hidden="1" outlineLevel="1" x14ac:dyDescent="0.35">
      <c r="C40" s="15" t="str">
        <f>IF(C13="","",C13)</f>
        <v>Southwark</v>
      </c>
      <c r="D40" s="16"/>
      <c r="E40" s="16"/>
      <c r="F40" s="16"/>
      <c r="G40" s="17"/>
      <c r="H40" s="17"/>
      <c r="I40" s="17"/>
      <c r="J40" s="17"/>
      <c r="K40" s="17"/>
      <c r="L40" s="17"/>
      <c r="M40" s="17"/>
      <c r="N40" s="17"/>
      <c r="O40" s="17"/>
      <c r="P40" s="17"/>
      <c r="Q40" s="17"/>
    </row>
    <row r="41" spans="3:17" s="1" customFormat="1" ht="14.55" hidden="1" outlineLevel="1" x14ac:dyDescent="0.35">
      <c r="C41" s="1" t="s">
        <v>6</v>
      </c>
      <c r="G41" s="63">
        <f>IFERROR(VLOOKUP(C40,PsyMaptic,3,FALSE),0)</f>
        <v>51.088802559296909</v>
      </c>
      <c r="H41" s="63">
        <f>G41</f>
        <v>51.088802559296909</v>
      </c>
      <c r="I41" s="21">
        <f t="shared" ref="I41:Q44" si="15">H41</f>
        <v>51.088802559296909</v>
      </c>
      <c r="J41" s="21">
        <f t="shared" si="15"/>
        <v>51.088802559296909</v>
      </c>
      <c r="K41" s="21">
        <f t="shared" si="15"/>
        <v>51.088802559296909</v>
      </c>
      <c r="L41" s="21">
        <f t="shared" si="15"/>
        <v>51.088802559296909</v>
      </c>
      <c r="M41" s="21">
        <f t="shared" si="15"/>
        <v>51.088802559296909</v>
      </c>
      <c r="N41" s="21">
        <f t="shared" si="15"/>
        <v>51.088802559296909</v>
      </c>
      <c r="O41" s="21">
        <f t="shared" si="15"/>
        <v>51.088802559296909</v>
      </c>
      <c r="P41" s="21">
        <f t="shared" si="15"/>
        <v>51.088802559296909</v>
      </c>
      <c r="Q41" s="21">
        <f t="shared" si="15"/>
        <v>51.088802559296909</v>
      </c>
    </row>
    <row r="42" spans="3:17" s="1" customFormat="1" ht="14.55" hidden="1" outlineLevel="1" x14ac:dyDescent="0.35">
      <c r="C42" s="1" t="s">
        <v>5</v>
      </c>
      <c r="G42" s="63">
        <f>IFERROR(VLOOKUP(C40,PsyMaptic,4,FALSE),0)</f>
        <v>29.149780932390975</v>
      </c>
      <c r="H42" s="63">
        <f t="shared" ref="H42:O44" si="16">G42</f>
        <v>29.149780932390975</v>
      </c>
      <c r="I42" s="21">
        <f t="shared" si="16"/>
        <v>29.149780932390975</v>
      </c>
      <c r="J42" s="21">
        <f t="shared" si="16"/>
        <v>29.149780932390975</v>
      </c>
      <c r="K42" s="21">
        <f t="shared" si="16"/>
        <v>29.149780932390975</v>
      </c>
      <c r="L42" s="21">
        <f t="shared" si="16"/>
        <v>29.149780932390975</v>
      </c>
      <c r="M42" s="21">
        <f t="shared" si="16"/>
        <v>29.149780932390975</v>
      </c>
      <c r="N42" s="21">
        <f t="shared" si="16"/>
        <v>29.149780932390975</v>
      </c>
      <c r="O42" s="21">
        <f t="shared" si="16"/>
        <v>29.149780932390975</v>
      </c>
      <c r="P42" s="21">
        <f t="shared" si="15"/>
        <v>29.149780932390975</v>
      </c>
      <c r="Q42" s="21">
        <f t="shared" si="15"/>
        <v>29.149780932390975</v>
      </c>
    </row>
    <row r="43" spans="3:17" s="1" customFormat="1" ht="14.55" hidden="1" outlineLevel="1" x14ac:dyDescent="0.35">
      <c r="C43" s="1" t="s">
        <v>35</v>
      </c>
      <c r="G43" s="63">
        <f>IFERROR(VLOOKUP(C40,PsyMaptic,5,FALSE),0)</f>
        <v>28.360107677895424</v>
      </c>
      <c r="H43" s="63">
        <f t="shared" si="16"/>
        <v>28.360107677895424</v>
      </c>
      <c r="I43" s="21">
        <f t="shared" si="16"/>
        <v>28.360107677895424</v>
      </c>
      <c r="J43" s="21">
        <f t="shared" si="16"/>
        <v>28.360107677895424</v>
      </c>
      <c r="K43" s="21">
        <f t="shared" si="16"/>
        <v>28.360107677895424</v>
      </c>
      <c r="L43" s="21">
        <f t="shared" si="16"/>
        <v>28.360107677895424</v>
      </c>
      <c r="M43" s="21">
        <f t="shared" si="16"/>
        <v>28.360107677895424</v>
      </c>
      <c r="N43" s="21">
        <f t="shared" si="16"/>
        <v>28.360107677895424</v>
      </c>
      <c r="O43" s="21">
        <f t="shared" si="16"/>
        <v>28.360107677895424</v>
      </c>
      <c r="P43" s="21">
        <f t="shared" si="15"/>
        <v>28.360107677895424</v>
      </c>
      <c r="Q43" s="21">
        <f t="shared" si="15"/>
        <v>28.360107677895424</v>
      </c>
    </row>
    <row r="44" spans="3:17" s="1" customFormat="1" ht="14.55" hidden="1" outlineLevel="1" x14ac:dyDescent="0.35">
      <c r="C44" s="1" t="s">
        <v>36</v>
      </c>
      <c r="G44" s="63">
        <f>IFERROR(VLOOKUP(C40,PsyMaptic,6,FALSE),0)</f>
        <v>0</v>
      </c>
      <c r="H44" s="63">
        <f t="shared" si="16"/>
        <v>0</v>
      </c>
      <c r="I44" s="21">
        <f t="shared" si="16"/>
        <v>0</v>
      </c>
      <c r="J44" s="21">
        <f t="shared" si="16"/>
        <v>0</v>
      </c>
      <c r="K44" s="21">
        <f t="shared" si="16"/>
        <v>0</v>
      </c>
      <c r="L44" s="21">
        <f t="shared" si="16"/>
        <v>0</v>
      </c>
      <c r="M44" s="21">
        <f t="shared" si="16"/>
        <v>0</v>
      </c>
      <c r="N44" s="21">
        <f t="shared" si="16"/>
        <v>0</v>
      </c>
      <c r="O44" s="21">
        <f t="shared" si="16"/>
        <v>0</v>
      </c>
      <c r="P44" s="21">
        <f t="shared" si="15"/>
        <v>0</v>
      </c>
      <c r="Q44" s="21">
        <f t="shared" si="15"/>
        <v>0</v>
      </c>
    </row>
    <row r="45" spans="3:17" s="1" customFormat="1" ht="14.55" hidden="1" outlineLevel="1" x14ac:dyDescent="0.35">
      <c r="C45" s="15" t="str">
        <f>IF(C18="","",C18)</f>
        <v/>
      </c>
      <c r="D45" s="16"/>
      <c r="E45" s="16"/>
      <c r="F45" s="16"/>
      <c r="G45" s="17"/>
      <c r="H45" s="17"/>
      <c r="I45" s="17"/>
      <c r="J45" s="17"/>
      <c r="K45" s="17"/>
      <c r="L45" s="17"/>
      <c r="M45" s="17"/>
      <c r="N45" s="17"/>
      <c r="O45" s="17"/>
      <c r="P45" s="17"/>
      <c r="Q45" s="17"/>
    </row>
    <row r="46" spans="3:17" s="1" customFormat="1" ht="14.55" hidden="1" outlineLevel="1" x14ac:dyDescent="0.35">
      <c r="C46" s="1" t="s">
        <v>6</v>
      </c>
      <c r="G46" s="63">
        <f>IFERROR(VLOOKUP(C45,PsyMaptic,3,FALSE),0)</f>
        <v>0</v>
      </c>
      <c r="H46" s="63">
        <f>G46</f>
        <v>0</v>
      </c>
      <c r="I46" s="21">
        <f t="shared" ref="I46:Q49" si="17">H46</f>
        <v>0</v>
      </c>
      <c r="J46" s="21">
        <f t="shared" si="17"/>
        <v>0</v>
      </c>
      <c r="K46" s="21">
        <f t="shared" si="17"/>
        <v>0</v>
      </c>
      <c r="L46" s="21">
        <f t="shared" si="17"/>
        <v>0</v>
      </c>
      <c r="M46" s="21">
        <f t="shared" si="17"/>
        <v>0</v>
      </c>
      <c r="N46" s="21">
        <f t="shared" si="17"/>
        <v>0</v>
      </c>
      <c r="O46" s="21">
        <f t="shared" si="17"/>
        <v>0</v>
      </c>
      <c r="P46" s="21">
        <f t="shared" si="17"/>
        <v>0</v>
      </c>
      <c r="Q46" s="21">
        <f t="shared" si="17"/>
        <v>0</v>
      </c>
    </row>
    <row r="47" spans="3:17" s="1" customFormat="1" ht="14.55" hidden="1" outlineLevel="1" x14ac:dyDescent="0.35">
      <c r="C47" s="1" t="s">
        <v>5</v>
      </c>
      <c r="G47" s="63">
        <f>IFERROR(VLOOKUP(C45,PsyMaptic,4,FALSE),0)</f>
        <v>0</v>
      </c>
      <c r="H47" s="63">
        <f t="shared" ref="H47:O49" si="18">G47</f>
        <v>0</v>
      </c>
      <c r="I47" s="21">
        <f t="shared" si="18"/>
        <v>0</v>
      </c>
      <c r="J47" s="21">
        <f t="shared" si="18"/>
        <v>0</v>
      </c>
      <c r="K47" s="21">
        <f t="shared" si="18"/>
        <v>0</v>
      </c>
      <c r="L47" s="21">
        <f t="shared" si="18"/>
        <v>0</v>
      </c>
      <c r="M47" s="21">
        <f t="shared" si="18"/>
        <v>0</v>
      </c>
      <c r="N47" s="21">
        <f t="shared" si="18"/>
        <v>0</v>
      </c>
      <c r="O47" s="21">
        <f t="shared" si="18"/>
        <v>0</v>
      </c>
      <c r="P47" s="21">
        <f t="shared" si="17"/>
        <v>0</v>
      </c>
      <c r="Q47" s="21">
        <f t="shared" si="17"/>
        <v>0</v>
      </c>
    </row>
    <row r="48" spans="3:17" s="1" customFormat="1" ht="14.55" hidden="1" outlineLevel="1" x14ac:dyDescent="0.35">
      <c r="C48" s="1" t="s">
        <v>35</v>
      </c>
      <c r="G48" s="63">
        <f>IFERROR(VLOOKUP(C45,PsyMaptic,5,FALSE),0)</f>
        <v>0</v>
      </c>
      <c r="H48" s="63">
        <f t="shared" si="18"/>
        <v>0</v>
      </c>
      <c r="I48" s="21">
        <f t="shared" si="18"/>
        <v>0</v>
      </c>
      <c r="J48" s="21">
        <f t="shared" si="18"/>
        <v>0</v>
      </c>
      <c r="K48" s="21">
        <f t="shared" si="18"/>
        <v>0</v>
      </c>
      <c r="L48" s="21">
        <f t="shared" si="18"/>
        <v>0</v>
      </c>
      <c r="M48" s="21">
        <f t="shared" si="18"/>
        <v>0</v>
      </c>
      <c r="N48" s="21">
        <f t="shared" si="18"/>
        <v>0</v>
      </c>
      <c r="O48" s="21">
        <f t="shared" si="18"/>
        <v>0</v>
      </c>
      <c r="P48" s="21">
        <f t="shared" si="17"/>
        <v>0</v>
      </c>
      <c r="Q48" s="21">
        <f t="shared" si="17"/>
        <v>0</v>
      </c>
    </row>
    <row r="49" spans="3:17" s="1" customFormat="1" ht="14.55" hidden="1" outlineLevel="1" x14ac:dyDescent="0.35">
      <c r="C49" s="1" t="s">
        <v>36</v>
      </c>
      <c r="G49" s="63">
        <f>IFERROR(VLOOKUP(C45,PsyMaptic,6,FALSE),0)</f>
        <v>0</v>
      </c>
      <c r="H49" s="63">
        <f t="shared" si="18"/>
        <v>0</v>
      </c>
      <c r="I49" s="21">
        <f t="shared" si="18"/>
        <v>0</v>
      </c>
      <c r="J49" s="21">
        <f t="shared" si="18"/>
        <v>0</v>
      </c>
      <c r="K49" s="21">
        <f t="shared" si="18"/>
        <v>0</v>
      </c>
      <c r="L49" s="21">
        <f t="shared" si="18"/>
        <v>0</v>
      </c>
      <c r="M49" s="21">
        <f t="shared" si="18"/>
        <v>0</v>
      </c>
      <c r="N49" s="21">
        <f t="shared" si="18"/>
        <v>0</v>
      </c>
      <c r="O49" s="21">
        <f t="shared" si="18"/>
        <v>0</v>
      </c>
      <c r="P49" s="21">
        <f t="shared" si="17"/>
        <v>0</v>
      </c>
      <c r="Q49" s="21">
        <f t="shared" si="17"/>
        <v>0</v>
      </c>
    </row>
    <row r="50" spans="3:17" s="1" customFormat="1" ht="14.55" hidden="1" outlineLevel="1" x14ac:dyDescent="0.35">
      <c r="C50" s="15" t="str">
        <f>IF(C23="","",C23)</f>
        <v/>
      </c>
      <c r="D50" s="16"/>
      <c r="E50" s="16"/>
      <c r="F50" s="16"/>
      <c r="G50" s="17"/>
      <c r="H50" s="17"/>
      <c r="I50" s="17"/>
      <c r="J50" s="17"/>
      <c r="K50" s="17"/>
      <c r="L50" s="17"/>
      <c r="M50" s="17"/>
      <c r="N50" s="17"/>
      <c r="O50" s="17"/>
      <c r="P50" s="17"/>
      <c r="Q50" s="17"/>
    </row>
    <row r="51" spans="3:17" s="1" customFormat="1" ht="14.55" hidden="1" outlineLevel="1" x14ac:dyDescent="0.35">
      <c r="C51" s="1" t="s">
        <v>6</v>
      </c>
      <c r="G51" s="63">
        <f>IFERROR(VLOOKUP(C50,PsyMaptic,3,FALSE),0)</f>
        <v>0</v>
      </c>
      <c r="H51" s="63">
        <f>G51</f>
        <v>0</v>
      </c>
      <c r="I51" s="21">
        <f t="shared" ref="I51:Q54" si="19">H51</f>
        <v>0</v>
      </c>
      <c r="J51" s="21">
        <f t="shared" si="19"/>
        <v>0</v>
      </c>
      <c r="K51" s="21">
        <f t="shared" si="19"/>
        <v>0</v>
      </c>
      <c r="L51" s="21">
        <f t="shared" si="19"/>
        <v>0</v>
      </c>
      <c r="M51" s="21">
        <f t="shared" si="19"/>
        <v>0</v>
      </c>
      <c r="N51" s="21">
        <f t="shared" si="19"/>
        <v>0</v>
      </c>
      <c r="O51" s="21">
        <f t="shared" si="19"/>
        <v>0</v>
      </c>
      <c r="P51" s="21">
        <f t="shared" si="19"/>
        <v>0</v>
      </c>
      <c r="Q51" s="21">
        <f t="shared" si="19"/>
        <v>0</v>
      </c>
    </row>
    <row r="52" spans="3:17" s="1" customFormat="1" ht="14.55" hidden="1" outlineLevel="1" x14ac:dyDescent="0.35">
      <c r="C52" s="1" t="s">
        <v>5</v>
      </c>
      <c r="G52" s="63">
        <f>IFERROR(VLOOKUP(C50,PsyMaptic,4,FALSE),0)</f>
        <v>0</v>
      </c>
      <c r="H52" s="63">
        <f t="shared" ref="H52:O54" si="20">G52</f>
        <v>0</v>
      </c>
      <c r="I52" s="21">
        <f t="shared" si="20"/>
        <v>0</v>
      </c>
      <c r="J52" s="21">
        <f t="shared" si="20"/>
        <v>0</v>
      </c>
      <c r="K52" s="21">
        <f t="shared" si="20"/>
        <v>0</v>
      </c>
      <c r="L52" s="21">
        <f t="shared" si="20"/>
        <v>0</v>
      </c>
      <c r="M52" s="21">
        <f t="shared" si="20"/>
        <v>0</v>
      </c>
      <c r="N52" s="21">
        <f t="shared" si="20"/>
        <v>0</v>
      </c>
      <c r="O52" s="21">
        <f t="shared" si="20"/>
        <v>0</v>
      </c>
      <c r="P52" s="21">
        <f t="shared" si="19"/>
        <v>0</v>
      </c>
      <c r="Q52" s="21">
        <f t="shared" si="19"/>
        <v>0</v>
      </c>
    </row>
    <row r="53" spans="3:17" s="1" customFormat="1" ht="14.55" hidden="1" outlineLevel="1" x14ac:dyDescent="0.35">
      <c r="C53" s="1" t="s">
        <v>35</v>
      </c>
      <c r="G53" s="63">
        <f>IFERROR(VLOOKUP(C50,PsyMaptic,5,FALSE),0)</f>
        <v>0</v>
      </c>
      <c r="H53" s="63">
        <f t="shared" si="20"/>
        <v>0</v>
      </c>
      <c r="I53" s="21">
        <f t="shared" si="20"/>
        <v>0</v>
      </c>
      <c r="J53" s="21">
        <f t="shared" si="20"/>
        <v>0</v>
      </c>
      <c r="K53" s="21">
        <f t="shared" si="20"/>
        <v>0</v>
      </c>
      <c r="L53" s="21">
        <f t="shared" si="20"/>
        <v>0</v>
      </c>
      <c r="M53" s="21">
        <f t="shared" si="20"/>
        <v>0</v>
      </c>
      <c r="N53" s="21">
        <f t="shared" si="20"/>
        <v>0</v>
      </c>
      <c r="O53" s="21">
        <f t="shared" si="20"/>
        <v>0</v>
      </c>
      <c r="P53" s="21">
        <f t="shared" si="19"/>
        <v>0</v>
      </c>
      <c r="Q53" s="21">
        <f t="shared" si="19"/>
        <v>0</v>
      </c>
    </row>
    <row r="54" spans="3:17" s="1" customFormat="1" ht="14.55" hidden="1" outlineLevel="1" x14ac:dyDescent="0.35">
      <c r="C54" s="1" t="s">
        <v>36</v>
      </c>
      <c r="G54" s="63">
        <f>IFERROR(VLOOKUP(C50,PsyMaptic,6,FALSE),0)</f>
        <v>0</v>
      </c>
      <c r="H54" s="63">
        <f t="shared" si="20"/>
        <v>0</v>
      </c>
      <c r="I54" s="21">
        <f t="shared" si="20"/>
        <v>0</v>
      </c>
      <c r="J54" s="21">
        <f t="shared" si="20"/>
        <v>0</v>
      </c>
      <c r="K54" s="21">
        <f t="shared" si="20"/>
        <v>0</v>
      </c>
      <c r="L54" s="21">
        <f t="shared" si="20"/>
        <v>0</v>
      </c>
      <c r="M54" s="21">
        <f t="shared" si="20"/>
        <v>0</v>
      </c>
      <c r="N54" s="21">
        <f t="shared" si="20"/>
        <v>0</v>
      </c>
      <c r="O54" s="21">
        <f t="shared" si="20"/>
        <v>0</v>
      </c>
      <c r="P54" s="21">
        <f t="shared" si="19"/>
        <v>0</v>
      </c>
      <c r="Q54" s="21">
        <f t="shared" si="19"/>
        <v>0</v>
      </c>
    </row>
    <row r="55" spans="3:17" s="1" customFormat="1" ht="14.55" hidden="1" outlineLevel="1" x14ac:dyDescent="0.35">
      <c r="C55" s="15" t="str">
        <f>IF(C28="","",C28)</f>
        <v/>
      </c>
      <c r="D55" s="16"/>
      <c r="E55" s="16"/>
      <c r="F55" s="16"/>
      <c r="G55" s="17"/>
      <c r="H55" s="17"/>
      <c r="I55" s="17"/>
      <c r="J55" s="17"/>
      <c r="K55" s="17"/>
      <c r="L55" s="17"/>
      <c r="M55" s="17"/>
      <c r="N55" s="17"/>
      <c r="O55" s="17"/>
      <c r="P55" s="17"/>
      <c r="Q55" s="17"/>
    </row>
    <row r="56" spans="3:17" s="1" customFormat="1" ht="14.55" hidden="1" outlineLevel="1" x14ac:dyDescent="0.35">
      <c r="C56" s="1" t="s">
        <v>6</v>
      </c>
      <c r="G56" s="63">
        <f>IFERROR(VLOOKUP(C55,PsyMaptic,3,FALSE),0)</f>
        <v>0</v>
      </c>
      <c r="H56" s="63">
        <f>G56</f>
        <v>0</v>
      </c>
      <c r="I56" s="21">
        <f t="shared" ref="I56:Q59" si="21">H56</f>
        <v>0</v>
      </c>
      <c r="J56" s="21">
        <f t="shared" si="21"/>
        <v>0</v>
      </c>
      <c r="K56" s="21">
        <f t="shared" si="21"/>
        <v>0</v>
      </c>
      <c r="L56" s="21">
        <f t="shared" si="21"/>
        <v>0</v>
      </c>
      <c r="M56" s="21">
        <f t="shared" si="21"/>
        <v>0</v>
      </c>
      <c r="N56" s="21">
        <f t="shared" si="21"/>
        <v>0</v>
      </c>
      <c r="O56" s="21">
        <f t="shared" si="21"/>
        <v>0</v>
      </c>
      <c r="P56" s="21">
        <f t="shared" si="21"/>
        <v>0</v>
      </c>
      <c r="Q56" s="21">
        <f t="shared" si="21"/>
        <v>0</v>
      </c>
    </row>
    <row r="57" spans="3:17" s="1" customFormat="1" ht="14.55" hidden="1" outlineLevel="1" x14ac:dyDescent="0.35">
      <c r="C57" s="1" t="s">
        <v>5</v>
      </c>
      <c r="G57" s="63">
        <f>IFERROR(VLOOKUP(C55,PsyMaptic,4,FALSE),0)</f>
        <v>0</v>
      </c>
      <c r="H57" s="63">
        <f t="shared" ref="H57:O59" si="22">G57</f>
        <v>0</v>
      </c>
      <c r="I57" s="21">
        <f t="shared" si="22"/>
        <v>0</v>
      </c>
      <c r="J57" s="21">
        <f t="shared" si="22"/>
        <v>0</v>
      </c>
      <c r="K57" s="21">
        <f t="shared" si="22"/>
        <v>0</v>
      </c>
      <c r="L57" s="21">
        <f t="shared" si="22"/>
        <v>0</v>
      </c>
      <c r="M57" s="21">
        <f t="shared" si="22"/>
        <v>0</v>
      </c>
      <c r="N57" s="21">
        <f t="shared" si="22"/>
        <v>0</v>
      </c>
      <c r="O57" s="21">
        <f t="shared" si="22"/>
        <v>0</v>
      </c>
      <c r="P57" s="21">
        <f t="shared" si="21"/>
        <v>0</v>
      </c>
      <c r="Q57" s="21">
        <f t="shared" si="21"/>
        <v>0</v>
      </c>
    </row>
    <row r="58" spans="3:17" s="1" customFormat="1" ht="14.55" hidden="1" outlineLevel="1" x14ac:dyDescent="0.35">
      <c r="C58" s="1" t="s">
        <v>35</v>
      </c>
      <c r="G58" s="63">
        <f>IFERROR(VLOOKUP(C55,PsyMaptic,5,FALSE),0)</f>
        <v>0</v>
      </c>
      <c r="H58" s="63">
        <f t="shared" si="22"/>
        <v>0</v>
      </c>
      <c r="I58" s="21">
        <f t="shared" si="22"/>
        <v>0</v>
      </c>
      <c r="J58" s="21">
        <f t="shared" si="22"/>
        <v>0</v>
      </c>
      <c r="K58" s="21">
        <f t="shared" si="22"/>
        <v>0</v>
      </c>
      <c r="L58" s="21">
        <f t="shared" si="22"/>
        <v>0</v>
      </c>
      <c r="M58" s="21">
        <f t="shared" si="22"/>
        <v>0</v>
      </c>
      <c r="N58" s="21">
        <f t="shared" si="22"/>
        <v>0</v>
      </c>
      <c r="O58" s="21">
        <f t="shared" si="22"/>
        <v>0</v>
      </c>
      <c r="P58" s="21">
        <f t="shared" si="21"/>
        <v>0</v>
      </c>
      <c r="Q58" s="21">
        <f t="shared" si="21"/>
        <v>0</v>
      </c>
    </row>
    <row r="59" spans="3:17" s="1" customFormat="1" ht="14.55" hidden="1" outlineLevel="1" x14ac:dyDescent="0.35">
      <c r="C59" s="1" t="s">
        <v>36</v>
      </c>
      <c r="G59" s="63">
        <f>IFERROR(VLOOKUP(C55,PsyMaptic,6,FALSE),0)</f>
        <v>0</v>
      </c>
      <c r="H59" s="63">
        <f t="shared" si="22"/>
        <v>0</v>
      </c>
      <c r="I59" s="21">
        <f t="shared" si="22"/>
        <v>0</v>
      </c>
      <c r="J59" s="21">
        <f t="shared" si="22"/>
        <v>0</v>
      </c>
      <c r="K59" s="21">
        <f t="shared" si="22"/>
        <v>0</v>
      </c>
      <c r="L59" s="21">
        <f t="shared" si="22"/>
        <v>0</v>
      </c>
      <c r="M59" s="21">
        <f t="shared" si="22"/>
        <v>0</v>
      </c>
      <c r="N59" s="21">
        <f t="shared" si="22"/>
        <v>0</v>
      </c>
      <c r="O59" s="21">
        <f t="shared" si="22"/>
        <v>0</v>
      </c>
      <c r="P59" s="21">
        <f t="shared" si="21"/>
        <v>0</v>
      </c>
      <c r="Q59" s="21">
        <f t="shared" si="21"/>
        <v>0</v>
      </c>
    </row>
    <row r="60" spans="3:17" s="1" customFormat="1" ht="14.55" hidden="1" outlineLevel="1" x14ac:dyDescent="0.35">
      <c r="C60" s="15" t="str">
        <f>IF(C33="","",C33)</f>
        <v/>
      </c>
      <c r="D60" s="16"/>
      <c r="E60" s="16"/>
      <c r="F60" s="16"/>
      <c r="G60" s="17"/>
      <c r="H60" s="17"/>
      <c r="I60" s="17"/>
      <c r="J60" s="17"/>
      <c r="K60" s="17"/>
      <c r="L60" s="17"/>
      <c r="M60" s="17"/>
      <c r="N60" s="17"/>
      <c r="O60" s="17"/>
      <c r="P60" s="17"/>
      <c r="Q60" s="17"/>
    </row>
    <row r="61" spans="3:17" s="1" customFormat="1" ht="14.55" hidden="1" outlineLevel="1" x14ac:dyDescent="0.35">
      <c r="C61" s="1" t="s">
        <v>6</v>
      </c>
      <c r="G61" s="63">
        <f>IFERROR(VLOOKUP(C60,PsyMaptic,3,FALSE),0)</f>
        <v>0</v>
      </c>
      <c r="H61" s="63">
        <f>G61</f>
        <v>0</v>
      </c>
      <c r="I61" s="21">
        <f t="shared" ref="I61:Q64" si="23">H61</f>
        <v>0</v>
      </c>
      <c r="J61" s="21">
        <f t="shared" si="23"/>
        <v>0</v>
      </c>
      <c r="K61" s="21">
        <f t="shared" si="23"/>
        <v>0</v>
      </c>
      <c r="L61" s="21">
        <f t="shared" si="23"/>
        <v>0</v>
      </c>
      <c r="M61" s="21">
        <f t="shared" si="23"/>
        <v>0</v>
      </c>
      <c r="N61" s="21">
        <f t="shared" si="23"/>
        <v>0</v>
      </c>
      <c r="O61" s="21">
        <f t="shared" si="23"/>
        <v>0</v>
      </c>
      <c r="P61" s="21">
        <f t="shared" si="23"/>
        <v>0</v>
      </c>
      <c r="Q61" s="21">
        <f t="shared" si="23"/>
        <v>0</v>
      </c>
    </row>
    <row r="62" spans="3:17" s="1" customFormat="1" ht="14.55" hidden="1" outlineLevel="1" x14ac:dyDescent="0.35">
      <c r="C62" s="1" t="s">
        <v>5</v>
      </c>
      <c r="G62" s="63">
        <f>IFERROR(VLOOKUP(C60,PsyMaptic,4,FALSE),0)</f>
        <v>0</v>
      </c>
      <c r="H62" s="63">
        <f t="shared" ref="H62:O64" si="24">G62</f>
        <v>0</v>
      </c>
      <c r="I62" s="21">
        <f t="shared" si="24"/>
        <v>0</v>
      </c>
      <c r="J62" s="21">
        <f t="shared" si="24"/>
        <v>0</v>
      </c>
      <c r="K62" s="21">
        <f t="shared" si="24"/>
        <v>0</v>
      </c>
      <c r="L62" s="21">
        <f t="shared" si="24"/>
        <v>0</v>
      </c>
      <c r="M62" s="21">
        <f t="shared" si="24"/>
        <v>0</v>
      </c>
      <c r="N62" s="21">
        <f t="shared" si="24"/>
        <v>0</v>
      </c>
      <c r="O62" s="21">
        <f t="shared" si="24"/>
        <v>0</v>
      </c>
      <c r="P62" s="21">
        <f t="shared" si="23"/>
        <v>0</v>
      </c>
      <c r="Q62" s="21">
        <f t="shared" si="23"/>
        <v>0</v>
      </c>
    </row>
    <row r="63" spans="3:17" s="1" customFormat="1" ht="14.55" hidden="1" outlineLevel="1" x14ac:dyDescent="0.35">
      <c r="C63" s="1" t="s">
        <v>35</v>
      </c>
      <c r="G63" s="63">
        <f>IFERROR(VLOOKUP(C60,PsyMaptic,5,FALSE),0)</f>
        <v>0</v>
      </c>
      <c r="H63" s="63">
        <f t="shared" si="24"/>
        <v>0</v>
      </c>
      <c r="I63" s="21">
        <f t="shared" si="24"/>
        <v>0</v>
      </c>
      <c r="J63" s="21">
        <f t="shared" si="24"/>
        <v>0</v>
      </c>
      <c r="K63" s="21">
        <f t="shared" si="24"/>
        <v>0</v>
      </c>
      <c r="L63" s="21">
        <f t="shared" si="24"/>
        <v>0</v>
      </c>
      <c r="M63" s="21">
        <f t="shared" si="24"/>
        <v>0</v>
      </c>
      <c r="N63" s="21">
        <f t="shared" si="24"/>
        <v>0</v>
      </c>
      <c r="O63" s="21">
        <f t="shared" si="24"/>
        <v>0</v>
      </c>
      <c r="P63" s="21">
        <f t="shared" si="23"/>
        <v>0</v>
      </c>
      <c r="Q63" s="21">
        <f t="shared" si="23"/>
        <v>0</v>
      </c>
    </row>
    <row r="64" spans="3:17" s="1" customFormat="1" ht="14.55" hidden="1" outlineLevel="1" x14ac:dyDescent="0.35">
      <c r="C64" s="1" t="s">
        <v>36</v>
      </c>
      <c r="G64" s="63">
        <f>IFERROR(VLOOKUP(C60,PsyMaptic,6,FALSE),0)</f>
        <v>0</v>
      </c>
      <c r="H64" s="63">
        <f t="shared" si="24"/>
        <v>0</v>
      </c>
      <c r="I64" s="21">
        <f t="shared" si="24"/>
        <v>0</v>
      </c>
      <c r="J64" s="21">
        <f t="shared" si="24"/>
        <v>0</v>
      </c>
      <c r="K64" s="21">
        <f t="shared" si="24"/>
        <v>0</v>
      </c>
      <c r="L64" s="21">
        <f t="shared" si="24"/>
        <v>0</v>
      </c>
      <c r="M64" s="21">
        <f t="shared" si="24"/>
        <v>0</v>
      </c>
      <c r="N64" s="21">
        <f t="shared" si="24"/>
        <v>0</v>
      </c>
      <c r="O64" s="21">
        <f t="shared" si="24"/>
        <v>0</v>
      </c>
      <c r="P64" s="21">
        <f t="shared" si="23"/>
        <v>0</v>
      </c>
      <c r="Q64" s="21">
        <f t="shared" si="23"/>
        <v>0</v>
      </c>
    </row>
    <row r="65" spans="3:17" s="1" customFormat="1" ht="14.55" collapsed="1" x14ac:dyDescent="0.35">
      <c r="G65" s="9"/>
      <c r="H65" s="9"/>
      <c r="I65" s="9"/>
      <c r="J65" s="9"/>
      <c r="K65" s="9"/>
      <c r="L65" s="9"/>
      <c r="M65" s="9"/>
      <c r="N65" s="9"/>
      <c r="O65" s="9"/>
      <c r="P65" s="9"/>
      <c r="Q65" s="9"/>
    </row>
    <row r="66" spans="3:17" ht="14.55" x14ac:dyDescent="0.35">
      <c r="C66" s="5" t="s">
        <v>266</v>
      </c>
      <c r="D66" s="5"/>
      <c r="E66" s="5" t="s">
        <v>23</v>
      </c>
      <c r="F66" s="5"/>
      <c r="G66" s="11">
        <f>G67+G72+G77+G82+G87</f>
        <v>65.792591394718755</v>
      </c>
      <c r="H66" s="11">
        <f t="shared" ref="H66:Q66" si="25">H67+H72+H77+H82+H87</f>
        <v>66.333979707756043</v>
      </c>
      <c r="I66" s="11">
        <f t="shared" si="25"/>
        <v>66.814410396008938</v>
      </c>
      <c r="J66" s="11">
        <f t="shared" si="25"/>
        <v>67.568899618096609</v>
      </c>
      <c r="K66" s="11">
        <f t="shared" si="25"/>
        <v>68.492250037319025</v>
      </c>
      <c r="L66" s="11">
        <f t="shared" si="25"/>
        <v>69.344950376436472</v>
      </c>
      <c r="M66" s="11">
        <f t="shared" si="25"/>
        <v>69.812155940843908</v>
      </c>
      <c r="N66" s="11">
        <f t="shared" si="25"/>
        <v>70.320577369642706</v>
      </c>
      <c r="O66" s="11">
        <f t="shared" si="25"/>
        <v>70.825486657625277</v>
      </c>
      <c r="P66" s="11">
        <f t="shared" si="25"/>
        <v>71.233954619319547</v>
      </c>
      <c r="Q66" s="11">
        <f t="shared" si="25"/>
        <v>71.668387876225793</v>
      </c>
    </row>
    <row r="67" spans="3:17" s="1" customFormat="1" ht="14.55" hidden="1" outlineLevel="1" x14ac:dyDescent="0.35">
      <c r="C67" s="15" t="str">
        <f>IF(C13="","",C13)</f>
        <v>Southwark</v>
      </c>
      <c r="D67" s="16"/>
      <c r="E67" s="16"/>
      <c r="F67" s="16"/>
      <c r="G67" s="17">
        <f>SUM(G68:G71)</f>
        <v>65.792591394718755</v>
      </c>
      <c r="H67" s="17">
        <f t="shared" ref="H67:Q67" si="26">SUM(H68:H71)</f>
        <v>66.333979707756043</v>
      </c>
      <c r="I67" s="17">
        <f t="shared" si="26"/>
        <v>66.814410396008938</v>
      </c>
      <c r="J67" s="17">
        <f t="shared" si="26"/>
        <v>67.568899618096609</v>
      </c>
      <c r="K67" s="17">
        <f t="shared" si="26"/>
        <v>68.492250037319025</v>
      </c>
      <c r="L67" s="17">
        <f t="shared" si="26"/>
        <v>69.344950376436472</v>
      </c>
      <c r="M67" s="17">
        <f t="shared" si="26"/>
        <v>69.812155940843908</v>
      </c>
      <c r="N67" s="17">
        <f t="shared" si="26"/>
        <v>70.320577369642706</v>
      </c>
      <c r="O67" s="17">
        <f t="shared" si="26"/>
        <v>70.825486657625277</v>
      </c>
      <c r="P67" s="17">
        <f t="shared" si="26"/>
        <v>71.233954619319547</v>
      </c>
      <c r="Q67" s="17">
        <f t="shared" si="26"/>
        <v>71.668387876225793</v>
      </c>
    </row>
    <row r="68" spans="3:17" s="1" customFormat="1" ht="14.55" hidden="1" outlineLevel="1" x14ac:dyDescent="0.35">
      <c r="C68" s="1" t="s">
        <v>6</v>
      </c>
      <c r="G68" s="9">
        <f>G14*G41/100000</f>
        <v>31.730614453222596</v>
      </c>
      <c r="H68" s="9">
        <f t="shared" ref="H68:Q68" si="27">H14*H41/100000</f>
        <v>31.922440378575565</v>
      </c>
      <c r="I68" s="9">
        <f t="shared" si="27"/>
        <v>32.06718405919019</v>
      </c>
      <c r="J68" s="9">
        <f t="shared" si="27"/>
        <v>32.386277520711133</v>
      </c>
      <c r="K68" s="9">
        <f t="shared" si="27"/>
        <v>32.786135632595112</v>
      </c>
      <c r="L68" s="9">
        <f t="shared" si="27"/>
        <v>33.147219309438384</v>
      </c>
      <c r="M68" s="9">
        <f t="shared" si="27"/>
        <v>33.285679038374795</v>
      </c>
      <c r="N68" s="9">
        <f t="shared" si="27"/>
        <v>33.46310089411265</v>
      </c>
      <c r="O68" s="9">
        <f t="shared" si="27"/>
        <v>33.683202197704887</v>
      </c>
      <c r="P68" s="9">
        <f t="shared" si="27"/>
        <v>33.801443654175664</v>
      </c>
      <c r="Q68" s="9">
        <f t="shared" si="27"/>
        <v>33.919858524103418</v>
      </c>
    </row>
    <row r="69" spans="3:17" s="1" customFormat="1" ht="14.55" hidden="1" outlineLevel="1" x14ac:dyDescent="0.35">
      <c r="C69" s="1" t="s">
        <v>5</v>
      </c>
      <c r="G69" s="9">
        <f t="shared" ref="G69:Q71" si="28">G15*G42/100000</f>
        <v>18.337527733201341</v>
      </c>
      <c r="H69" s="9">
        <f t="shared" si="28"/>
        <v>18.338829405114112</v>
      </c>
      <c r="I69" s="9">
        <f t="shared" si="28"/>
        <v>18.327603788738006</v>
      </c>
      <c r="J69" s="9">
        <f t="shared" si="28"/>
        <v>18.402078550984182</v>
      </c>
      <c r="K69" s="9">
        <f t="shared" si="28"/>
        <v>18.53489433868268</v>
      </c>
      <c r="L69" s="9">
        <f t="shared" si="28"/>
        <v>18.64959671173661</v>
      </c>
      <c r="M69" s="9">
        <f t="shared" si="28"/>
        <v>18.656602708211839</v>
      </c>
      <c r="N69" s="9">
        <f t="shared" si="28"/>
        <v>18.684230852713892</v>
      </c>
      <c r="O69" s="9">
        <f t="shared" si="28"/>
        <v>18.696210915792168</v>
      </c>
      <c r="P69" s="9">
        <f t="shared" si="28"/>
        <v>18.704006580740746</v>
      </c>
      <c r="Q69" s="9">
        <f t="shared" si="28"/>
        <v>18.741001650149702</v>
      </c>
    </row>
    <row r="70" spans="3:17" s="1" customFormat="1" ht="14.55" hidden="1" outlineLevel="1" x14ac:dyDescent="0.35">
      <c r="C70" s="1" t="s">
        <v>35</v>
      </c>
      <c r="G70" s="9">
        <f t="shared" si="28"/>
        <v>15.724449208294821</v>
      </c>
      <c r="H70" s="9">
        <f t="shared" si="28"/>
        <v>16.07270992406637</v>
      </c>
      <c r="I70" s="9">
        <f t="shared" si="28"/>
        <v>16.419622548080742</v>
      </c>
      <c r="J70" s="9">
        <f t="shared" si="28"/>
        <v>16.780543546401287</v>
      </c>
      <c r="K70" s="9">
        <f t="shared" si="28"/>
        <v>17.171220066041222</v>
      </c>
      <c r="L70" s="9">
        <f t="shared" si="28"/>
        <v>17.548134355261485</v>
      </c>
      <c r="M70" s="9">
        <f t="shared" si="28"/>
        <v>17.869874194257275</v>
      </c>
      <c r="N70" s="9">
        <f t="shared" si="28"/>
        <v>18.173245622816168</v>
      </c>
      <c r="O70" s="9">
        <f t="shared" si="28"/>
        <v>18.446073544128222</v>
      </c>
      <c r="P70" s="9">
        <f t="shared" si="28"/>
        <v>18.728504384403131</v>
      </c>
      <c r="Q70" s="9">
        <f t="shared" si="28"/>
        <v>19.00752770197268</v>
      </c>
    </row>
    <row r="71" spans="3:17" s="1" customFormat="1" ht="14.55" hidden="1" outlineLevel="1" x14ac:dyDescent="0.35">
      <c r="C71" s="1" t="s">
        <v>36</v>
      </c>
      <c r="G71" s="9">
        <f t="shared" si="28"/>
        <v>0</v>
      </c>
      <c r="H71" s="9">
        <f t="shared" si="28"/>
        <v>0</v>
      </c>
      <c r="I71" s="9">
        <f t="shared" si="28"/>
        <v>0</v>
      </c>
      <c r="J71" s="9">
        <f t="shared" si="28"/>
        <v>0</v>
      </c>
      <c r="K71" s="9">
        <f t="shared" si="28"/>
        <v>0</v>
      </c>
      <c r="L71" s="9">
        <f t="shared" si="28"/>
        <v>0</v>
      </c>
      <c r="M71" s="9">
        <f t="shared" si="28"/>
        <v>0</v>
      </c>
      <c r="N71" s="9">
        <f t="shared" si="28"/>
        <v>0</v>
      </c>
      <c r="O71" s="9">
        <f t="shared" si="28"/>
        <v>0</v>
      </c>
      <c r="P71" s="9">
        <f t="shared" si="28"/>
        <v>0</v>
      </c>
      <c r="Q71" s="9">
        <f t="shared" si="28"/>
        <v>0</v>
      </c>
    </row>
    <row r="72" spans="3:17" s="1" customFormat="1" ht="14.55" hidden="1" outlineLevel="1" x14ac:dyDescent="0.35">
      <c r="C72" s="15" t="str">
        <f>IF(C18="","",C18)</f>
        <v/>
      </c>
      <c r="D72" s="16"/>
      <c r="E72" s="16"/>
      <c r="F72" s="16"/>
      <c r="G72" s="17">
        <f>SUM(G73:G76)</f>
        <v>0</v>
      </c>
      <c r="H72" s="17">
        <f t="shared" ref="H72:Q72" si="29">SUM(H73:H76)</f>
        <v>0</v>
      </c>
      <c r="I72" s="17">
        <f t="shared" si="29"/>
        <v>0</v>
      </c>
      <c r="J72" s="17">
        <f t="shared" si="29"/>
        <v>0</v>
      </c>
      <c r="K72" s="17">
        <f t="shared" si="29"/>
        <v>0</v>
      </c>
      <c r="L72" s="17">
        <f t="shared" si="29"/>
        <v>0</v>
      </c>
      <c r="M72" s="17">
        <f t="shared" si="29"/>
        <v>0</v>
      </c>
      <c r="N72" s="17">
        <f t="shared" si="29"/>
        <v>0</v>
      </c>
      <c r="O72" s="17">
        <f t="shared" si="29"/>
        <v>0</v>
      </c>
      <c r="P72" s="17">
        <f t="shared" si="29"/>
        <v>0</v>
      </c>
      <c r="Q72" s="17">
        <f t="shared" si="29"/>
        <v>0</v>
      </c>
    </row>
    <row r="73" spans="3:17" s="1" customFormat="1" ht="14.55" hidden="1" outlineLevel="1" x14ac:dyDescent="0.35">
      <c r="C73" s="1" t="s">
        <v>6</v>
      </c>
      <c r="G73" s="9">
        <f>G19*G46/100000</f>
        <v>0</v>
      </c>
      <c r="H73" s="9">
        <f t="shared" ref="H73:Q73" si="30">H19*H46/100000</f>
        <v>0</v>
      </c>
      <c r="I73" s="9">
        <f t="shared" si="30"/>
        <v>0</v>
      </c>
      <c r="J73" s="9">
        <f t="shared" si="30"/>
        <v>0</v>
      </c>
      <c r="K73" s="9">
        <f t="shared" si="30"/>
        <v>0</v>
      </c>
      <c r="L73" s="9">
        <f t="shared" si="30"/>
        <v>0</v>
      </c>
      <c r="M73" s="9">
        <f t="shared" si="30"/>
        <v>0</v>
      </c>
      <c r="N73" s="9">
        <f t="shared" si="30"/>
        <v>0</v>
      </c>
      <c r="O73" s="9">
        <f t="shared" si="30"/>
        <v>0</v>
      </c>
      <c r="P73" s="9">
        <f t="shared" si="30"/>
        <v>0</v>
      </c>
      <c r="Q73" s="9">
        <f t="shared" si="30"/>
        <v>0</v>
      </c>
    </row>
    <row r="74" spans="3:17" s="1" customFormat="1" ht="14.55" hidden="1" outlineLevel="1" x14ac:dyDescent="0.35">
      <c r="C74" s="1" t="s">
        <v>5</v>
      </c>
      <c r="G74" s="9">
        <f t="shared" ref="G74:Q76" si="31">G20*G47/100000</f>
        <v>0</v>
      </c>
      <c r="H74" s="9">
        <f t="shared" si="31"/>
        <v>0</v>
      </c>
      <c r="I74" s="9">
        <f t="shared" si="31"/>
        <v>0</v>
      </c>
      <c r="J74" s="9">
        <f t="shared" si="31"/>
        <v>0</v>
      </c>
      <c r="K74" s="9">
        <f t="shared" si="31"/>
        <v>0</v>
      </c>
      <c r="L74" s="9">
        <f t="shared" si="31"/>
        <v>0</v>
      </c>
      <c r="M74" s="9">
        <f t="shared" si="31"/>
        <v>0</v>
      </c>
      <c r="N74" s="9">
        <f t="shared" si="31"/>
        <v>0</v>
      </c>
      <c r="O74" s="9">
        <f t="shared" si="31"/>
        <v>0</v>
      </c>
      <c r="P74" s="9">
        <f t="shared" si="31"/>
        <v>0</v>
      </c>
      <c r="Q74" s="9">
        <f t="shared" si="31"/>
        <v>0</v>
      </c>
    </row>
    <row r="75" spans="3:17" s="1" customFormat="1" ht="14.55" hidden="1" outlineLevel="1" x14ac:dyDescent="0.35">
      <c r="C75" s="1" t="s">
        <v>35</v>
      </c>
      <c r="G75" s="9">
        <f t="shared" si="31"/>
        <v>0</v>
      </c>
      <c r="H75" s="9">
        <f t="shared" si="31"/>
        <v>0</v>
      </c>
      <c r="I75" s="9">
        <f t="shared" si="31"/>
        <v>0</v>
      </c>
      <c r="J75" s="9">
        <f t="shared" si="31"/>
        <v>0</v>
      </c>
      <c r="K75" s="9">
        <f t="shared" si="31"/>
        <v>0</v>
      </c>
      <c r="L75" s="9">
        <f t="shared" si="31"/>
        <v>0</v>
      </c>
      <c r="M75" s="9">
        <f t="shared" si="31"/>
        <v>0</v>
      </c>
      <c r="N75" s="9">
        <f t="shared" si="31"/>
        <v>0</v>
      </c>
      <c r="O75" s="9">
        <f t="shared" si="31"/>
        <v>0</v>
      </c>
      <c r="P75" s="9">
        <f t="shared" si="31"/>
        <v>0</v>
      </c>
      <c r="Q75" s="9">
        <f t="shared" si="31"/>
        <v>0</v>
      </c>
    </row>
    <row r="76" spans="3:17" s="1" customFormat="1" ht="14.55" hidden="1" outlineLevel="1" x14ac:dyDescent="0.35">
      <c r="C76" s="1" t="s">
        <v>36</v>
      </c>
      <c r="G76" s="9">
        <f t="shared" si="31"/>
        <v>0</v>
      </c>
      <c r="H76" s="9">
        <f t="shared" si="31"/>
        <v>0</v>
      </c>
      <c r="I76" s="9">
        <f t="shared" si="31"/>
        <v>0</v>
      </c>
      <c r="J76" s="9">
        <f t="shared" si="31"/>
        <v>0</v>
      </c>
      <c r="K76" s="9">
        <f t="shared" si="31"/>
        <v>0</v>
      </c>
      <c r="L76" s="9">
        <f t="shared" si="31"/>
        <v>0</v>
      </c>
      <c r="M76" s="9">
        <f t="shared" si="31"/>
        <v>0</v>
      </c>
      <c r="N76" s="9">
        <f t="shared" si="31"/>
        <v>0</v>
      </c>
      <c r="O76" s="9">
        <f t="shared" si="31"/>
        <v>0</v>
      </c>
      <c r="P76" s="9">
        <f t="shared" si="31"/>
        <v>0</v>
      </c>
      <c r="Q76" s="9">
        <f t="shared" si="31"/>
        <v>0</v>
      </c>
    </row>
    <row r="77" spans="3:17" s="1" customFormat="1" ht="14.55" hidden="1" outlineLevel="1" x14ac:dyDescent="0.35">
      <c r="C77" s="15" t="str">
        <f>IF(C23="","",C23)</f>
        <v/>
      </c>
      <c r="D77" s="16"/>
      <c r="E77" s="16"/>
      <c r="F77" s="16"/>
      <c r="G77" s="17">
        <f>SUM(G78:G81)</f>
        <v>0</v>
      </c>
      <c r="H77" s="17">
        <f t="shared" ref="H77:Q77" si="32">SUM(H78:H81)</f>
        <v>0</v>
      </c>
      <c r="I77" s="17">
        <f t="shared" si="32"/>
        <v>0</v>
      </c>
      <c r="J77" s="17">
        <f t="shared" si="32"/>
        <v>0</v>
      </c>
      <c r="K77" s="17">
        <f t="shared" si="32"/>
        <v>0</v>
      </c>
      <c r="L77" s="17">
        <f t="shared" si="32"/>
        <v>0</v>
      </c>
      <c r="M77" s="17">
        <f t="shared" si="32"/>
        <v>0</v>
      </c>
      <c r="N77" s="17">
        <f t="shared" si="32"/>
        <v>0</v>
      </c>
      <c r="O77" s="17">
        <f t="shared" si="32"/>
        <v>0</v>
      </c>
      <c r="P77" s="17">
        <f t="shared" si="32"/>
        <v>0</v>
      </c>
      <c r="Q77" s="17">
        <f t="shared" si="32"/>
        <v>0</v>
      </c>
    </row>
    <row r="78" spans="3:17" s="1" customFormat="1" ht="14.55" hidden="1" outlineLevel="1" x14ac:dyDescent="0.35">
      <c r="C78" s="1" t="s">
        <v>6</v>
      </c>
      <c r="G78" s="9">
        <f>G24*G51/100000</f>
        <v>0</v>
      </c>
      <c r="H78" s="9">
        <f t="shared" ref="H78:Q78" si="33">H24*H51/100000</f>
        <v>0</v>
      </c>
      <c r="I78" s="9">
        <f t="shared" si="33"/>
        <v>0</v>
      </c>
      <c r="J78" s="9">
        <f t="shared" si="33"/>
        <v>0</v>
      </c>
      <c r="K78" s="9">
        <f t="shared" si="33"/>
        <v>0</v>
      </c>
      <c r="L78" s="9">
        <f t="shared" si="33"/>
        <v>0</v>
      </c>
      <c r="M78" s="9">
        <f t="shared" si="33"/>
        <v>0</v>
      </c>
      <c r="N78" s="9">
        <f t="shared" si="33"/>
        <v>0</v>
      </c>
      <c r="O78" s="9">
        <f t="shared" si="33"/>
        <v>0</v>
      </c>
      <c r="P78" s="9">
        <f t="shared" si="33"/>
        <v>0</v>
      </c>
      <c r="Q78" s="9">
        <f t="shared" si="33"/>
        <v>0</v>
      </c>
    </row>
    <row r="79" spans="3:17" s="1" customFormat="1" ht="14.55" hidden="1" outlineLevel="1" x14ac:dyDescent="0.35">
      <c r="C79" s="1" t="s">
        <v>5</v>
      </c>
      <c r="G79" s="9">
        <f t="shared" ref="G79:Q81" si="34">G25*G52/100000</f>
        <v>0</v>
      </c>
      <c r="H79" s="9">
        <f t="shared" si="34"/>
        <v>0</v>
      </c>
      <c r="I79" s="9">
        <f t="shared" si="34"/>
        <v>0</v>
      </c>
      <c r="J79" s="9">
        <f t="shared" si="34"/>
        <v>0</v>
      </c>
      <c r="K79" s="9">
        <f t="shared" si="34"/>
        <v>0</v>
      </c>
      <c r="L79" s="9">
        <f t="shared" si="34"/>
        <v>0</v>
      </c>
      <c r="M79" s="9">
        <f t="shared" si="34"/>
        <v>0</v>
      </c>
      <c r="N79" s="9">
        <f t="shared" si="34"/>
        <v>0</v>
      </c>
      <c r="O79" s="9">
        <f t="shared" si="34"/>
        <v>0</v>
      </c>
      <c r="P79" s="9">
        <f t="shared" si="34"/>
        <v>0</v>
      </c>
      <c r="Q79" s="9">
        <f t="shared" si="34"/>
        <v>0</v>
      </c>
    </row>
    <row r="80" spans="3:17" s="1" customFormat="1" ht="14.55" hidden="1" outlineLevel="1" x14ac:dyDescent="0.35">
      <c r="C80" s="1" t="s">
        <v>35</v>
      </c>
      <c r="G80" s="9">
        <f t="shared" si="34"/>
        <v>0</v>
      </c>
      <c r="H80" s="9">
        <f t="shared" si="34"/>
        <v>0</v>
      </c>
      <c r="I80" s="9">
        <f t="shared" si="34"/>
        <v>0</v>
      </c>
      <c r="J80" s="9">
        <f t="shared" si="34"/>
        <v>0</v>
      </c>
      <c r="K80" s="9">
        <f t="shared" si="34"/>
        <v>0</v>
      </c>
      <c r="L80" s="9">
        <f t="shared" si="34"/>
        <v>0</v>
      </c>
      <c r="M80" s="9">
        <f t="shared" si="34"/>
        <v>0</v>
      </c>
      <c r="N80" s="9">
        <f t="shared" si="34"/>
        <v>0</v>
      </c>
      <c r="O80" s="9">
        <f t="shared" si="34"/>
        <v>0</v>
      </c>
      <c r="P80" s="9">
        <f t="shared" si="34"/>
        <v>0</v>
      </c>
      <c r="Q80" s="9">
        <f t="shared" si="34"/>
        <v>0</v>
      </c>
    </row>
    <row r="81" spans="3:17" s="1" customFormat="1" ht="14.55" hidden="1" outlineLevel="1" x14ac:dyDescent="0.35">
      <c r="C81" s="1" t="s">
        <v>36</v>
      </c>
      <c r="G81" s="9">
        <f t="shared" si="34"/>
        <v>0</v>
      </c>
      <c r="H81" s="9">
        <f t="shared" si="34"/>
        <v>0</v>
      </c>
      <c r="I81" s="9">
        <f t="shared" si="34"/>
        <v>0</v>
      </c>
      <c r="J81" s="9">
        <f t="shared" si="34"/>
        <v>0</v>
      </c>
      <c r="K81" s="9">
        <f t="shared" si="34"/>
        <v>0</v>
      </c>
      <c r="L81" s="9">
        <f t="shared" si="34"/>
        <v>0</v>
      </c>
      <c r="M81" s="9">
        <f t="shared" si="34"/>
        <v>0</v>
      </c>
      <c r="N81" s="9">
        <f t="shared" si="34"/>
        <v>0</v>
      </c>
      <c r="O81" s="9">
        <f t="shared" si="34"/>
        <v>0</v>
      </c>
      <c r="P81" s="9">
        <f t="shared" si="34"/>
        <v>0</v>
      </c>
      <c r="Q81" s="9">
        <f t="shared" si="34"/>
        <v>0</v>
      </c>
    </row>
    <row r="82" spans="3:17" s="1" customFormat="1" ht="14.55" hidden="1" outlineLevel="1" x14ac:dyDescent="0.35">
      <c r="C82" s="15" t="str">
        <f>IF(C28="","",C28)</f>
        <v/>
      </c>
      <c r="D82" s="16"/>
      <c r="E82" s="16"/>
      <c r="F82" s="16"/>
      <c r="G82" s="17">
        <f>SUM(G83:G86)</f>
        <v>0</v>
      </c>
      <c r="H82" s="17">
        <f t="shared" ref="H82:Q82" si="35">SUM(H83:H86)</f>
        <v>0</v>
      </c>
      <c r="I82" s="17">
        <f t="shared" si="35"/>
        <v>0</v>
      </c>
      <c r="J82" s="17">
        <f t="shared" si="35"/>
        <v>0</v>
      </c>
      <c r="K82" s="17">
        <f t="shared" si="35"/>
        <v>0</v>
      </c>
      <c r="L82" s="17">
        <f t="shared" si="35"/>
        <v>0</v>
      </c>
      <c r="M82" s="17">
        <f t="shared" si="35"/>
        <v>0</v>
      </c>
      <c r="N82" s="17">
        <f t="shared" si="35"/>
        <v>0</v>
      </c>
      <c r="O82" s="17">
        <f t="shared" si="35"/>
        <v>0</v>
      </c>
      <c r="P82" s="17">
        <f t="shared" si="35"/>
        <v>0</v>
      </c>
      <c r="Q82" s="17">
        <f t="shared" si="35"/>
        <v>0</v>
      </c>
    </row>
    <row r="83" spans="3:17" s="1" customFormat="1" ht="14.55" hidden="1" outlineLevel="1" x14ac:dyDescent="0.35">
      <c r="C83" s="1" t="s">
        <v>6</v>
      </c>
      <c r="G83" s="9">
        <f>G29*G56/100000</f>
        <v>0</v>
      </c>
      <c r="H83" s="9">
        <f t="shared" ref="H83:Q83" si="36">H29*H56/100000</f>
        <v>0</v>
      </c>
      <c r="I83" s="9">
        <f t="shared" si="36"/>
        <v>0</v>
      </c>
      <c r="J83" s="9">
        <f t="shared" si="36"/>
        <v>0</v>
      </c>
      <c r="K83" s="9">
        <f t="shared" si="36"/>
        <v>0</v>
      </c>
      <c r="L83" s="9">
        <f t="shared" si="36"/>
        <v>0</v>
      </c>
      <c r="M83" s="9">
        <f t="shared" si="36"/>
        <v>0</v>
      </c>
      <c r="N83" s="9">
        <f t="shared" si="36"/>
        <v>0</v>
      </c>
      <c r="O83" s="9">
        <f t="shared" si="36"/>
        <v>0</v>
      </c>
      <c r="P83" s="9">
        <f t="shared" si="36"/>
        <v>0</v>
      </c>
      <c r="Q83" s="9">
        <f t="shared" si="36"/>
        <v>0</v>
      </c>
    </row>
    <row r="84" spans="3:17" s="1" customFormat="1" ht="14.55" hidden="1" outlineLevel="1" x14ac:dyDescent="0.35">
      <c r="C84" s="1" t="s">
        <v>5</v>
      </c>
      <c r="G84" s="9">
        <f t="shared" ref="G84:Q86" si="37">G30*G57/100000</f>
        <v>0</v>
      </c>
      <c r="H84" s="9">
        <f t="shared" si="37"/>
        <v>0</v>
      </c>
      <c r="I84" s="9">
        <f t="shared" si="37"/>
        <v>0</v>
      </c>
      <c r="J84" s="9">
        <f t="shared" si="37"/>
        <v>0</v>
      </c>
      <c r="K84" s="9">
        <f t="shared" si="37"/>
        <v>0</v>
      </c>
      <c r="L84" s="9">
        <f t="shared" si="37"/>
        <v>0</v>
      </c>
      <c r="M84" s="9">
        <f t="shared" si="37"/>
        <v>0</v>
      </c>
      <c r="N84" s="9">
        <f t="shared" si="37"/>
        <v>0</v>
      </c>
      <c r="O84" s="9">
        <f t="shared" si="37"/>
        <v>0</v>
      </c>
      <c r="P84" s="9">
        <f t="shared" si="37"/>
        <v>0</v>
      </c>
      <c r="Q84" s="9">
        <f t="shared" si="37"/>
        <v>0</v>
      </c>
    </row>
    <row r="85" spans="3:17" s="1" customFormat="1" ht="14.55" hidden="1" outlineLevel="1" x14ac:dyDescent="0.35">
      <c r="C85" s="1" t="s">
        <v>35</v>
      </c>
      <c r="G85" s="9">
        <f t="shared" si="37"/>
        <v>0</v>
      </c>
      <c r="H85" s="9">
        <f t="shared" si="37"/>
        <v>0</v>
      </c>
      <c r="I85" s="9">
        <f t="shared" si="37"/>
        <v>0</v>
      </c>
      <c r="J85" s="9">
        <f t="shared" si="37"/>
        <v>0</v>
      </c>
      <c r="K85" s="9">
        <f t="shared" si="37"/>
        <v>0</v>
      </c>
      <c r="L85" s="9">
        <f t="shared" si="37"/>
        <v>0</v>
      </c>
      <c r="M85" s="9">
        <f t="shared" si="37"/>
        <v>0</v>
      </c>
      <c r="N85" s="9">
        <f t="shared" si="37"/>
        <v>0</v>
      </c>
      <c r="O85" s="9">
        <f t="shared" si="37"/>
        <v>0</v>
      </c>
      <c r="P85" s="9">
        <f t="shared" si="37"/>
        <v>0</v>
      </c>
      <c r="Q85" s="9">
        <f t="shared" si="37"/>
        <v>0</v>
      </c>
    </row>
    <row r="86" spans="3:17" s="1" customFormat="1" ht="14.55" hidden="1" outlineLevel="1" x14ac:dyDescent="0.35">
      <c r="C86" s="1" t="s">
        <v>36</v>
      </c>
      <c r="G86" s="9">
        <f t="shared" si="37"/>
        <v>0</v>
      </c>
      <c r="H86" s="9">
        <f t="shared" si="37"/>
        <v>0</v>
      </c>
      <c r="I86" s="9">
        <f t="shared" si="37"/>
        <v>0</v>
      </c>
      <c r="J86" s="9">
        <f t="shared" si="37"/>
        <v>0</v>
      </c>
      <c r="K86" s="9">
        <f t="shared" si="37"/>
        <v>0</v>
      </c>
      <c r="L86" s="9">
        <f t="shared" si="37"/>
        <v>0</v>
      </c>
      <c r="M86" s="9">
        <f t="shared" si="37"/>
        <v>0</v>
      </c>
      <c r="N86" s="9">
        <f t="shared" si="37"/>
        <v>0</v>
      </c>
      <c r="O86" s="9">
        <f t="shared" si="37"/>
        <v>0</v>
      </c>
      <c r="P86" s="9">
        <f t="shared" si="37"/>
        <v>0</v>
      </c>
      <c r="Q86" s="9">
        <f t="shared" si="37"/>
        <v>0</v>
      </c>
    </row>
    <row r="87" spans="3:17" s="1" customFormat="1" ht="14.55" hidden="1" outlineLevel="1" x14ac:dyDescent="0.35">
      <c r="C87" s="15" t="str">
        <f>IF(C33="","",C33)</f>
        <v/>
      </c>
      <c r="D87" s="16"/>
      <c r="E87" s="16"/>
      <c r="F87" s="16"/>
      <c r="G87" s="17">
        <f>SUM(G88:G91)</f>
        <v>0</v>
      </c>
      <c r="H87" s="17">
        <f t="shared" ref="H87:Q87" si="38">SUM(H88:H91)</f>
        <v>0</v>
      </c>
      <c r="I87" s="17">
        <f t="shared" si="38"/>
        <v>0</v>
      </c>
      <c r="J87" s="17">
        <f t="shared" si="38"/>
        <v>0</v>
      </c>
      <c r="K87" s="17">
        <f t="shared" si="38"/>
        <v>0</v>
      </c>
      <c r="L87" s="17">
        <f t="shared" si="38"/>
        <v>0</v>
      </c>
      <c r="M87" s="17">
        <f t="shared" si="38"/>
        <v>0</v>
      </c>
      <c r="N87" s="17">
        <f t="shared" si="38"/>
        <v>0</v>
      </c>
      <c r="O87" s="17">
        <f t="shared" si="38"/>
        <v>0</v>
      </c>
      <c r="P87" s="17">
        <f t="shared" si="38"/>
        <v>0</v>
      </c>
      <c r="Q87" s="17">
        <f t="shared" si="38"/>
        <v>0</v>
      </c>
    </row>
    <row r="88" spans="3:17" s="1" customFormat="1" ht="14.55" hidden="1" outlineLevel="1" x14ac:dyDescent="0.35">
      <c r="C88" s="1" t="s">
        <v>6</v>
      </c>
      <c r="G88" s="9">
        <f>G34*G61/100000</f>
        <v>0</v>
      </c>
      <c r="H88" s="9">
        <f t="shared" ref="H88:Q88" si="39">H34*H61/100000</f>
        <v>0</v>
      </c>
      <c r="I88" s="9">
        <f t="shared" si="39"/>
        <v>0</v>
      </c>
      <c r="J88" s="9">
        <f t="shared" si="39"/>
        <v>0</v>
      </c>
      <c r="K88" s="9">
        <f t="shared" si="39"/>
        <v>0</v>
      </c>
      <c r="L88" s="9">
        <f t="shared" si="39"/>
        <v>0</v>
      </c>
      <c r="M88" s="9">
        <f t="shared" si="39"/>
        <v>0</v>
      </c>
      <c r="N88" s="9">
        <f t="shared" si="39"/>
        <v>0</v>
      </c>
      <c r="O88" s="9">
        <f t="shared" si="39"/>
        <v>0</v>
      </c>
      <c r="P88" s="9">
        <f t="shared" si="39"/>
        <v>0</v>
      </c>
      <c r="Q88" s="9">
        <f t="shared" si="39"/>
        <v>0</v>
      </c>
    </row>
    <row r="89" spans="3:17" s="1" customFormat="1" ht="14.55" hidden="1" outlineLevel="1" x14ac:dyDescent="0.35">
      <c r="C89" s="1" t="s">
        <v>5</v>
      </c>
      <c r="G89" s="9">
        <f t="shared" ref="G89:Q91" si="40">G35*G62/100000</f>
        <v>0</v>
      </c>
      <c r="H89" s="9">
        <f t="shared" si="40"/>
        <v>0</v>
      </c>
      <c r="I89" s="9">
        <f t="shared" si="40"/>
        <v>0</v>
      </c>
      <c r="J89" s="9">
        <f t="shared" si="40"/>
        <v>0</v>
      </c>
      <c r="K89" s="9">
        <f t="shared" si="40"/>
        <v>0</v>
      </c>
      <c r="L89" s="9">
        <f t="shared" si="40"/>
        <v>0</v>
      </c>
      <c r="M89" s="9">
        <f t="shared" si="40"/>
        <v>0</v>
      </c>
      <c r="N89" s="9">
        <f t="shared" si="40"/>
        <v>0</v>
      </c>
      <c r="O89" s="9">
        <f t="shared" si="40"/>
        <v>0</v>
      </c>
      <c r="P89" s="9">
        <f t="shared" si="40"/>
        <v>0</v>
      </c>
      <c r="Q89" s="9">
        <f t="shared" si="40"/>
        <v>0</v>
      </c>
    </row>
    <row r="90" spans="3:17" s="1" customFormat="1" ht="14.55" hidden="1" outlineLevel="1" x14ac:dyDescent="0.35">
      <c r="C90" s="1" t="s">
        <v>35</v>
      </c>
      <c r="G90" s="9">
        <f t="shared" si="40"/>
        <v>0</v>
      </c>
      <c r="H90" s="9">
        <f t="shared" si="40"/>
        <v>0</v>
      </c>
      <c r="I90" s="9">
        <f t="shared" si="40"/>
        <v>0</v>
      </c>
      <c r="J90" s="9">
        <f t="shared" si="40"/>
        <v>0</v>
      </c>
      <c r="K90" s="9">
        <f t="shared" si="40"/>
        <v>0</v>
      </c>
      <c r="L90" s="9">
        <f t="shared" si="40"/>
        <v>0</v>
      </c>
      <c r="M90" s="9">
        <f t="shared" si="40"/>
        <v>0</v>
      </c>
      <c r="N90" s="9">
        <f t="shared" si="40"/>
        <v>0</v>
      </c>
      <c r="O90" s="9">
        <f t="shared" si="40"/>
        <v>0</v>
      </c>
      <c r="P90" s="9">
        <f t="shared" si="40"/>
        <v>0</v>
      </c>
      <c r="Q90" s="9">
        <f t="shared" si="40"/>
        <v>0</v>
      </c>
    </row>
    <row r="91" spans="3:17" s="1" customFormat="1" ht="14.55" hidden="1" outlineLevel="1" x14ac:dyDescent="0.35">
      <c r="C91" s="1" t="s">
        <v>36</v>
      </c>
      <c r="G91" s="9">
        <f t="shared" si="40"/>
        <v>0</v>
      </c>
      <c r="H91" s="9">
        <f t="shared" si="40"/>
        <v>0</v>
      </c>
      <c r="I91" s="9">
        <f t="shared" si="40"/>
        <v>0</v>
      </c>
      <c r="J91" s="9">
        <f t="shared" si="40"/>
        <v>0</v>
      </c>
      <c r="K91" s="9">
        <f t="shared" si="40"/>
        <v>0</v>
      </c>
      <c r="L91" s="9">
        <f t="shared" si="40"/>
        <v>0</v>
      </c>
      <c r="M91" s="9">
        <f t="shared" si="40"/>
        <v>0</v>
      </c>
      <c r="N91" s="9">
        <f t="shared" si="40"/>
        <v>0</v>
      </c>
      <c r="O91" s="9">
        <f t="shared" si="40"/>
        <v>0</v>
      </c>
      <c r="P91" s="9">
        <f t="shared" si="40"/>
        <v>0</v>
      </c>
      <c r="Q91" s="9">
        <f t="shared" si="40"/>
        <v>0</v>
      </c>
    </row>
    <row r="92" spans="3:17" s="1" customFormat="1" ht="14.55" collapsed="1" x14ac:dyDescent="0.35">
      <c r="G92" s="9"/>
      <c r="H92" s="9"/>
      <c r="I92" s="9"/>
      <c r="J92" s="9"/>
      <c r="K92" s="9"/>
      <c r="L92" s="9"/>
      <c r="M92" s="9"/>
      <c r="N92" s="9"/>
      <c r="O92" s="9"/>
      <c r="P92" s="9"/>
      <c r="Q92" s="9"/>
    </row>
    <row r="93" spans="3:17" s="1" customFormat="1" ht="14.55" x14ac:dyDescent="0.35">
      <c r="C93" s="5" t="s">
        <v>267</v>
      </c>
      <c r="D93" s="5"/>
      <c r="E93" s="5"/>
      <c r="F93" s="5"/>
      <c r="G93" s="11"/>
      <c r="H93" s="11"/>
      <c r="I93" s="11"/>
      <c r="J93" s="11"/>
      <c r="K93" s="11"/>
      <c r="L93" s="11"/>
      <c r="M93" s="11"/>
      <c r="N93" s="11"/>
      <c r="O93" s="11"/>
      <c r="P93" s="11"/>
      <c r="Q93" s="11"/>
    </row>
    <row r="94" spans="3:17" s="1" customFormat="1" ht="14.55" x14ac:dyDescent="0.35">
      <c r="C94" s="3" t="s">
        <v>268</v>
      </c>
      <c r="G94" s="9"/>
      <c r="H94" s="9"/>
      <c r="I94" s="9"/>
      <c r="J94" s="9"/>
      <c r="K94" s="9"/>
      <c r="L94" s="9"/>
      <c r="M94" s="9"/>
      <c r="N94" s="9"/>
      <c r="O94" s="9"/>
      <c r="P94" s="9"/>
      <c r="Q94" s="9"/>
    </row>
    <row r="95" spans="3:17" s="1" customFormat="1" ht="14.55" x14ac:dyDescent="0.35">
      <c r="C95" s="1" t="s">
        <v>269</v>
      </c>
      <c r="G95" s="53">
        <v>0</v>
      </c>
      <c r="H95" s="53">
        <f>G95</f>
        <v>0</v>
      </c>
      <c r="I95" s="53">
        <v>1.05</v>
      </c>
      <c r="J95" s="53">
        <f t="shared" ref="J95:Q96" si="41">I95</f>
        <v>1.05</v>
      </c>
      <c r="K95" s="53">
        <f t="shared" si="41"/>
        <v>1.05</v>
      </c>
      <c r="L95" s="53">
        <f t="shared" si="41"/>
        <v>1.05</v>
      </c>
      <c r="M95" s="53">
        <f t="shared" si="41"/>
        <v>1.05</v>
      </c>
      <c r="N95" s="53">
        <f t="shared" si="41"/>
        <v>1.05</v>
      </c>
      <c r="O95" s="53">
        <f t="shared" si="41"/>
        <v>1.05</v>
      </c>
      <c r="P95" s="53">
        <f t="shared" si="41"/>
        <v>1.05</v>
      </c>
      <c r="Q95" s="53">
        <f t="shared" si="41"/>
        <v>1.05</v>
      </c>
    </row>
    <row r="96" spans="3:17" s="1" customFormat="1" ht="14.55" x14ac:dyDescent="0.35">
      <c r="C96" s="1" t="s">
        <v>270</v>
      </c>
      <c r="G96" s="53">
        <v>0</v>
      </c>
      <c r="H96" s="53">
        <f>G96</f>
        <v>0</v>
      </c>
      <c r="I96" s="53">
        <v>0</v>
      </c>
      <c r="J96" s="53">
        <f t="shared" si="41"/>
        <v>0</v>
      </c>
      <c r="K96" s="53">
        <f t="shared" si="41"/>
        <v>0</v>
      </c>
      <c r="L96" s="53">
        <f t="shared" si="41"/>
        <v>0</v>
      </c>
      <c r="M96" s="53">
        <f t="shared" si="41"/>
        <v>0</v>
      </c>
      <c r="N96" s="53">
        <f t="shared" si="41"/>
        <v>0</v>
      </c>
      <c r="O96" s="53">
        <f t="shared" si="41"/>
        <v>0</v>
      </c>
      <c r="P96" s="53">
        <f t="shared" si="41"/>
        <v>0</v>
      </c>
      <c r="Q96" s="53">
        <f t="shared" si="41"/>
        <v>0</v>
      </c>
    </row>
    <row r="97" spans="3:17" s="47" customFormat="1" ht="14.55" x14ac:dyDescent="0.35">
      <c r="C97" s="39" t="s">
        <v>275</v>
      </c>
      <c r="G97" s="54">
        <f t="shared" ref="G97:Q97" si="42">G66*G95</f>
        <v>0</v>
      </c>
      <c r="H97" s="54">
        <f t="shared" si="42"/>
        <v>0</v>
      </c>
      <c r="I97" s="54">
        <f t="shared" si="42"/>
        <v>70.155130915809394</v>
      </c>
      <c r="J97" s="54">
        <f t="shared" si="42"/>
        <v>70.94734459900144</v>
      </c>
      <c r="K97" s="54">
        <f t="shared" si="42"/>
        <v>71.916862539184976</v>
      </c>
      <c r="L97" s="54">
        <f t="shared" si="42"/>
        <v>72.812197895258294</v>
      </c>
      <c r="M97" s="54">
        <f t="shared" si="42"/>
        <v>73.30276373788611</v>
      </c>
      <c r="N97" s="54">
        <f t="shared" si="42"/>
        <v>73.836606238124844</v>
      </c>
      <c r="O97" s="54">
        <f t="shared" si="42"/>
        <v>74.366760990506549</v>
      </c>
      <c r="P97" s="54">
        <f t="shared" si="42"/>
        <v>74.795652350285522</v>
      </c>
      <c r="Q97" s="54">
        <f t="shared" si="42"/>
        <v>75.251807270037091</v>
      </c>
    </row>
    <row r="98" spans="3:17" s="47" customFormat="1" ht="14.55" x14ac:dyDescent="0.35">
      <c r="C98" s="39" t="s">
        <v>276</v>
      </c>
      <c r="G98" s="54">
        <f t="shared" ref="G98:Q98" si="43">G96*G66</f>
        <v>0</v>
      </c>
      <c r="H98" s="54">
        <f t="shared" si="43"/>
        <v>0</v>
      </c>
      <c r="I98" s="54">
        <f t="shared" si="43"/>
        <v>0</v>
      </c>
      <c r="J98" s="54">
        <f t="shared" si="43"/>
        <v>0</v>
      </c>
      <c r="K98" s="54">
        <f t="shared" si="43"/>
        <v>0</v>
      </c>
      <c r="L98" s="54">
        <f t="shared" si="43"/>
        <v>0</v>
      </c>
      <c r="M98" s="54">
        <f t="shared" si="43"/>
        <v>0</v>
      </c>
      <c r="N98" s="54">
        <f t="shared" si="43"/>
        <v>0</v>
      </c>
      <c r="O98" s="54">
        <f t="shared" si="43"/>
        <v>0</v>
      </c>
      <c r="P98" s="54">
        <f t="shared" si="43"/>
        <v>0</v>
      </c>
      <c r="Q98" s="54">
        <f t="shared" si="43"/>
        <v>0</v>
      </c>
    </row>
    <row r="99" spans="3:17" s="6" customFormat="1" ht="14.55" x14ac:dyDescent="0.35">
      <c r="C99" s="19"/>
      <c r="G99" s="48"/>
      <c r="I99" s="49"/>
      <c r="J99" s="49"/>
      <c r="K99" s="49"/>
      <c r="L99" s="49"/>
      <c r="M99" s="49"/>
      <c r="N99" s="49"/>
      <c r="O99" s="49"/>
      <c r="P99" s="49"/>
      <c r="Q99" s="49"/>
    </row>
    <row r="100" spans="3:17" s="47" customFormat="1" ht="14.55" x14ac:dyDescent="0.35">
      <c r="C100" s="5" t="s">
        <v>122</v>
      </c>
      <c r="D100" s="5"/>
      <c r="E100" s="5"/>
      <c r="F100" s="5"/>
      <c r="G100" s="11"/>
      <c r="H100" s="11"/>
      <c r="I100" s="11"/>
      <c r="J100" s="11"/>
      <c r="K100" s="11"/>
      <c r="L100" s="11"/>
      <c r="M100" s="11"/>
      <c r="N100" s="11"/>
      <c r="O100" s="11"/>
      <c r="P100" s="11"/>
      <c r="Q100" s="11"/>
    </row>
    <row r="101" spans="3:17" s="47" customFormat="1" ht="14.55" x14ac:dyDescent="0.35">
      <c r="C101" s="19" t="s">
        <v>271</v>
      </c>
      <c r="G101" s="50"/>
      <c r="I101" s="49"/>
    </row>
    <row r="102" spans="3:17" s="47" customFormat="1" ht="14.55" x14ac:dyDescent="0.35">
      <c r="C102" s="1" t="s">
        <v>272</v>
      </c>
      <c r="G102" s="55">
        <v>36</v>
      </c>
      <c r="H102" s="64">
        <f>G102</f>
        <v>36</v>
      </c>
      <c r="I102" s="64">
        <f t="shared" ref="I102:Q102" si="44">H102</f>
        <v>36</v>
      </c>
      <c r="J102" s="64">
        <f t="shared" si="44"/>
        <v>36</v>
      </c>
      <c r="K102" s="64">
        <f t="shared" si="44"/>
        <v>36</v>
      </c>
      <c r="L102" s="64">
        <f t="shared" si="44"/>
        <v>36</v>
      </c>
      <c r="M102" s="64">
        <f t="shared" si="44"/>
        <v>36</v>
      </c>
      <c r="N102" s="64">
        <f t="shared" si="44"/>
        <v>36</v>
      </c>
      <c r="O102" s="64">
        <f t="shared" si="44"/>
        <v>36</v>
      </c>
      <c r="P102" s="64">
        <f t="shared" si="44"/>
        <v>36</v>
      </c>
      <c r="Q102" s="64">
        <f t="shared" si="44"/>
        <v>36</v>
      </c>
    </row>
    <row r="103" spans="3:17" s="47" customFormat="1" ht="14.55" x14ac:dyDescent="0.35">
      <c r="C103" s="1" t="s">
        <v>273</v>
      </c>
      <c r="G103" s="55">
        <v>36</v>
      </c>
      <c r="H103" s="64">
        <f t="shared" ref="H103:Q103" si="45">G103</f>
        <v>36</v>
      </c>
      <c r="I103" s="64">
        <f t="shared" si="45"/>
        <v>36</v>
      </c>
      <c r="J103" s="64">
        <f t="shared" si="45"/>
        <v>36</v>
      </c>
      <c r="K103" s="64">
        <f t="shared" si="45"/>
        <v>36</v>
      </c>
      <c r="L103" s="64">
        <f t="shared" si="45"/>
        <v>36</v>
      </c>
      <c r="M103" s="64">
        <f t="shared" si="45"/>
        <v>36</v>
      </c>
      <c r="N103" s="64">
        <f t="shared" si="45"/>
        <v>36</v>
      </c>
      <c r="O103" s="64">
        <f t="shared" si="45"/>
        <v>36</v>
      </c>
      <c r="P103" s="64">
        <f t="shared" si="45"/>
        <v>36</v>
      </c>
      <c r="Q103" s="64">
        <f t="shared" si="45"/>
        <v>36</v>
      </c>
    </row>
    <row r="104" spans="3:17" s="6" customFormat="1" ht="14.55" x14ac:dyDescent="0.35">
      <c r="C104" s="19" t="s">
        <v>274</v>
      </c>
      <c r="G104" s="19"/>
      <c r="I104" s="52"/>
    </row>
    <row r="105" spans="3:17" s="6" customFormat="1" ht="14.55" x14ac:dyDescent="0.35">
      <c r="C105" s="1" t="s">
        <v>272</v>
      </c>
      <c r="G105" s="56">
        <v>1</v>
      </c>
      <c r="H105" s="53">
        <f>G105</f>
        <v>1</v>
      </c>
      <c r="I105" s="53">
        <f t="shared" ref="I105:Q105" si="46">H105</f>
        <v>1</v>
      </c>
      <c r="J105" s="53">
        <f t="shared" si="46"/>
        <v>1</v>
      </c>
      <c r="K105" s="53">
        <f t="shared" si="46"/>
        <v>1</v>
      </c>
      <c r="L105" s="53">
        <f t="shared" si="46"/>
        <v>1</v>
      </c>
      <c r="M105" s="53">
        <f t="shared" si="46"/>
        <v>1</v>
      </c>
      <c r="N105" s="53">
        <f t="shared" si="46"/>
        <v>1</v>
      </c>
      <c r="O105" s="53">
        <f t="shared" si="46"/>
        <v>1</v>
      </c>
      <c r="P105" s="53">
        <f t="shared" si="46"/>
        <v>1</v>
      </c>
      <c r="Q105" s="53">
        <f t="shared" si="46"/>
        <v>1</v>
      </c>
    </row>
    <row r="106" spans="3:17" s="6" customFormat="1" ht="14.55" x14ac:dyDescent="0.35">
      <c r="C106" s="1" t="s">
        <v>273</v>
      </c>
      <c r="G106" s="56">
        <v>1</v>
      </c>
      <c r="H106" s="53">
        <f t="shared" ref="H106:Q106" si="47">G106</f>
        <v>1</v>
      </c>
      <c r="I106" s="53">
        <f t="shared" si="47"/>
        <v>1</v>
      </c>
      <c r="J106" s="53">
        <f t="shared" si="47"/>
        <v>1</v>
      </c>
      <c r="K106" s="53">
        <f t="shared" si="47"/>
        <v>1</v>
      </c>
      <c r="L106" s="53">
        <f t="shared" si="47"/>
        <v>1</v>
      </c>
      <c r="M106" s="53">
        <f t="shared" si="47"/>
        <v>1</v>
      </c>
      <c r="N106" s="53">
        <f t="shared" si="47"/>
        <v>1</v>
      </c>
      <c r="O106" s="53">
        <f t="shared" si="47"/>
        <v>1</v>
      </c>
      <c r="P106" s="53">
        <f t="shared" si="47"/>
        <v>1</v>
      </c>
      <c r="Q106" s="53">
        <f t="shared" si="47"/>
        <v>1</v>
      </c>
    </row>
    <row r="107" spans="3:17" s="6" customFormat="1" ht="14.55" x14ac:dyDescent="0.35">
      <c r="C107" s="19" t="s">
        <v>283</v>
      </c>
      <c r="G107" s="22"/>
      <c r="H107" s="20"/>
      <c r="J107" s="20"/>
    </row>
    <row r="108" spans="3:17" s="6" customFormat="1" ht="14.55" x14ac:dyDescent="0.35">
      <c r="C108" s="1" t="s">
        <v>272</v>
      </c>
      <c r="G108" s="55"/>
      <c r="H108" s="55">
        <v>225</v>
      </c>
      <c r="I108" s="55"/>
      <c r="J108" s="55"/>
      <c r="K108" s="55"/>
      <c r="L108" s="55"/>
      <c r="M108" s="55"/>
      <c r="N108" s="55"/>
      <c r="O108" s="55"/>
      <c r="P108" s="55"/>
      <c r="Q108" s="55"/>
    </row>
    <row r="109" spans="3:17" s="6" customFormat="1" ht="14.55" x14ac:dyDescent="0.35">
      <c r="C109" s="1" t="s">
        <v>273</v>
      </c>
      <c r="G109" s="55"/>
      <c r="H109" s="55"/>
      <c r="I109" s="55"/>
      <c r="J109" s="55"/>
      <c r="K109" s="55"/>
      <c r="L109" s="55"/>
      <c r="M109" s="55"/>
      <c r="N109" s="55"/>
      <c r="O109" s="55"/>
      <c r="P109" s="55"/>
      <c r="Q109" s="55"/>
    </row>
    <row r="110" spans="3:17" s="6" customFormat="1" ht="14.55" hidden="1" x14ac:dyDescent="0.35">
      <c r="C110" s="19"/>
      <c r="G110" s="22"/>
      <c r="H110" s="20"/>
      <c r="J110" s="20"/>
    </row>
    <row r="111" spans="3:17" s="6" customFormat="1" ht="14.55" hidden="1" x14ac:dyDescent="0.35">
      <c r="C111" s="47" t="s">
        <v>278</v>
      </c>
      <c r="G111" s="41">
        <f>G102/12</f>
        <v>3</v>
      </c>
      <c r="H111" s="41">
        <f t="shared" ref="H111:Q111" si="48">H102/12</f>
        <v>3</v>
      </c>
      <c r="I111" s="41">
        <f t="shared" si="48"/>
        <v>3</v>
      </c>
      <c r="J111" s="41">
        <f t="shared" si="48"/>
        <v>3</v>
      </c>
      <c r="K111" s="41">
        <f t="shared" si="48"/>
        <v>3</v>
      </c>
      <c r="L111" s="41">
        <f t="shared" si="48"/>
        <v>3</v>
      </c>
      <c r="M111" s="41">
        <f t="shared" si="48"/>
        <v>3</v>
      </c>
      <c r="N111" s="41">
        <f t="shared" si="48"/>
        <v>3</v>
      </c>
      <c r="O111" s="41">
        <f t="shared" si="48"/>
        <v>3</v>
      </c>
      <c r="P111" s="41">
        <f t="shared" si="48"/>
        <v>3</v>
      </c>
      <c r="Q111" s="41">
        <f t="shared" si="48"/>
        <v>3</v>
      </c>
    </row>
    <row r="112" spans="3:17" s="6" customFormat="1" ht="14.55" hidden="1" x14ac:dyDescent="0.35">
      <c r="C112" s="19" t="s">
        <v>280</v>
      </c>
      <c r="G112" s="41">
        <f>IF(G111&gt;1,1,G111)</f>
        <v>1</v>
      </c>
      <c r="H112" s="41">
        <f t="shared" ref="H112:Q112" si="49">IF(H111&gt;1,1,H111)</f>
        <v>1</v>
      </c>
      <c r="I112" s="41">
        <f t="shared" si="49"/>
        <v>1</v>
      </c>
      <c r="J112" s="41">
        <f t="shared" si="49"/>
        <v>1</v>
      </c>
      <c r="K112" s="41">
        <f t="shared" si="49"/>
        <v>1</v>
      </c>
      <c r="L112" s="41">
        <f t="shared" si="49"/>
        <v>1</v>
      </c>
      <c r="M112" s="41">
        <f t="shared" si="49"/>
        <v>1</v>
      </c>
      <c r="N112" s="41">
        <f t="shared" si="49"/>
        <v>1</v>
      </c>
      <c r="O112" s="41">
        <f t="shared" si="49"/>
        <v>1</v>
      </c>
      <c r="P112" s="41">
        <f t="shared" si="49"/>
        <v>1</v>
      </c>
      <c r="Q112" s="41">
        <f t="shared" si="49"/>
        <v>1</v>
      </c>
    </row>
    <row r="113" spans="3:17" s="6" customFormat="1" ht="14.55" hidden="1" x14ac:dyDescent="0.35">
      <c r="C113" s="19" t="s">
        <v>281</v>
      </c>
      <c r="G113" s="41">
        <f>IF(G112&gt;=1,IF(G111&gt;2,1,G111-1),0)</f>
        <v>1</v>
      </c>
      <c r="H113" s="41">
        <f t="shared" ref="H113:Q113" si="50">IF(H112&gt;=1,IF(H111&gt;2,1,H111-1),0)</f>
        <v>1</v>
      </c>
      <c r="I113" s="41">
        <f t="shared" si="50"/>
        <v>1</v>
      </c>
      <c r="J113" s="41">
        <f t="shared" si="50"/>
        <v>1</v>
      </c>
      <c r="K113" s="41">
        <f t="shared" si="50"/>
        <v>1</v>
      </c>
      <c r="L113" s="41">
        <f t="shared" si="50"/>
        <v>1</v>
      </c>
      <c r="M113" s="41">
        <f t="shared" si="50"/>
        <v>1</v>
      </c>
      <c r="N113" s="41">
        <f t="shared" si="50"/>
        <v>1</v>
      </c>
      <c r="O113" s="41">
        <f t="shared" si="50"/>
        <v>1</v>
      </c>
      <c r="P113" s="41">
        <f t="shared" si="50"/>
        <v>1</v>
      </c>
      <c r="Q113" s="41">
        <f t="shared" si="50"/>
        <v>1</v>
      </c>
    </row>
    <row r="114" spans="3:17" s="6" customFormat="1" ht="14.55" hidden="1" x14ac:dyDescent="0.35">
      <c r="C114" s="19" t="s">
        <v>282</v>
      </c>
      <c r="G114" s="41">
        <f>IF(G113&gt;=1,IF(G111&gt;3,1,G111-2),0)</f>
        <v>1</v>
      </c>
      <c r="H114" s="41">
        <f t="shared" ref="H114:Q114" si="51">IF(H113&gt;=1,IF(H111&gt;3,1,H111-2),0)</f>
        <v>1</v>
      </c>
      <c r="I114" s="41">
        <f t="shared" si="51"/>
        <v>1</v>
      </c>
      <c r="J114" s="41">
        <f t="shared" si="51"/>
        <v>1</v>
      </c>
      <c r="K114" s="41">
        <f t="shared" si="51"/>
        <v>1</v>
      </c>
      <c r="L114" s="41">
        <f t="shared" si="51"/>
        <v>1</v>
      </c>
      <c r="M114" s="41">
        <f t="shared" si="51"/>
        <v>1</v>
      </c>
      <c r="N114" s="41">
        <f t="shared" si="51"/>
        <v>1</v>
      </c>
      <c r="O114" s="41">
        <f t="shared" si="51"/>
        <v>1</v>
      </c>
      <c r="P114" s="41">
        <f t="shared" si="51"/>
        <v>1</v>
      </c>
      <c r="Q114" s="41">
        <f t="shared" si="51"/>
        <v>1</v>
      </c>
    </row>
    <row r="115" spans="3:17" s="6" customFormat="1" ht="14.55" hidden="1" x14ac:dyDescent="0.35"/>
    <row r="116" spans="3:17" s="6" customFormat="1" ht="14.55" hidden="1" x14ac:dyDescent="0.35">
      <c r="C116" s="47" t="s">
        <v>279</v>
      </c>
      <c r="G116" s="41">
        <f t="shared" ref="G116:Q116" si="52">G103/12</f>
        <v>3</v>
      </c>
      <c r="H116" s="41">
        <f t="shared" si="52"/>
        <v>3</v>
      </c>
      <c r="I116" s="41">
        <f t="shared" si="52"/>
        <v>3</v>
      </c>
      <c r="J116" s="41">
        <f t="shared" si="52"/>
        <v>3</v>
      </c>
      <c r="K116" s="41">
        <f t="shared" si="52"/>
        <v>3</v>
      </c>
      <c r="L116" s="41">
        <f t="shared" si="52"/>
        <v>3</v>
      </c>
      <c r="M116" s="41">
        <f t="shared" si="52"/>
        <v>3</v>
      </c>
      <c r="N116" s="41">
        <f t="shared" si="52"/>
        <v>3</v>
      </c>
      <c r="O116" s="41">
        <f t="shared" si="52"/>
        <v>3</v>
      </c>
      <c r="P116" s="41">
        <f t="shared" si="52"/>
        <v>3</v>
      </c>
      <c r="Q116" s="41">
        <f t="shared" si="52"/>
        <v>3</v>
      </c>
    </row>
    <row r="117" spans="3:17" s="6" customFormat="1" ht="14.55" hidden="1" x14ac:dyDescent="0.35">
      <c r="C117" s="19" t="s">
        <v>291</v>
      </c>
      <c r="G117" s="41">
        <f>IF(G116&gt;1,1,G116)</f>
        <v>1</v>
      </c>
      <c r="H117" s="41">
        <f t="shared" ref="H117:Q117" si="53">IF(H116&gt;1,1,H116)</f>
        <v>1</v>
      </c>
      <c r="I117" s="41">
        <f t="shared" si="53"/>
        <v>1</v>
      </c>
      <c r="J117" s="41">
        <f t="shared" si="53"/>
        <v>1</v>
      </c>
      <c r="K117" s="41">
        <f t="shared" si="53"/>
        <v>1</v>
      </c>
      <c r="L117" s="41">
        <f t="shared" si="53"/>
        <v>1</v>
      </c>
      <c r="M117" s="41">
        <f t="shared" si="53"/>
        <v>1</v>
      </c>
      <c r="N117" s="41">
        <f t="shared" si="53"/>
        <v>1</v>
      </c>
      <c r="O117" s="41">
        <f t="shared" si="53"/>
        <v>1</v>
      </c>
      <c r="P117" s="41">
        <f t="shared" si="53"/>
        <v>1</v>
      </c>
      <c r="Q117" s="41">
        <f t="shared" si="53"/>
        <v>1</v>
      </c>
    </row>
    <row r="118" spans="3:17" s="6" customFormat="1" ht="14.55" hidden="1" x14ac:dyDescent="0.35">
      <c r="C118" s="19" t="s">
        <v>292</v>
      </c>
      <c r="G118" s="41">
        <f>IF(G117&gt;=1,IF(G116&gt;2,1,G116-1),0)</f>
        <v>1</v>
      </c>
      <c r="H118" s="41">
        <f t="shared" ref="H118:Q118" si="54">IF(H117&gt;=1,IF(H116&gt;2,1,H116-1),0)</f>
        <v>1</v>
      </c>
      <c r="I118" s="41">
        <f t="shared" si="54"/>
        <v>1</v>
      </c>
      <c r="J118" s="41">
        <f t="shared" si="54"/>
        <v>1</v>
      </c>
      <c r="K118" s="41">
        <f t="shared" si="54"/>
        <v>1</v>
      </c>
      <c r="L118" s="41">
        <f t="shared" si="54"/>
        <v>1</v>
      </c>
      <c r="M118" s="41">
        <f t="shared" si="54"/>
        <v>1</v>
      </c>
      <c r="N118" s="41">
        <f t="shared" si="54"/>
        <v>1</v>
      </c>
      <c r="O118" s="41">
        <f t="shared" si="54"/>
        <v>1</v>
      </c>
      <c r="P118" s="41">
        <f t="shared" si="54"/>
        <v>1</v>
      </c>
      <c r="Q118" s="41">
        <f t="shared" si="54"/>
        <v>1</v>
      </c>
    </row>
    <row r="119" spans="3:17" s="6" customFormat="1" ht="14.55" hidden="1" x14ac:dyDescent="0.35">
      <c r="C119" s="19" t="s">
        <v>293</v>
      </c>
      <c r="G119" s="41">
        <f>IF(G118&gt;=1,IF(G116&gt;3,1,G116-2),0)</f>
        <v>1</v>
      </c>
      <c r="H119" s="41">
        <f t="shared" ref="H119:Q119" si="55">IF(H118&gt;=1,IF(H116&gt;3,1,H116-2),0)</f>
        <v>1</v>
      </c>
      <c r="I119" s="41">
        <f t="shared" si="55"/>
        <v>1</v>
      </c>
      <c r="J119" s="41">
        <f t="shared" si="55"/>
        <v>1</v>
      </c>
      <c r="K119" s="41">
        <f t="shared" si="55"/>
        <v>1</v>
      </c>
      <c r="L119" s="41">
        <f t="shared" si="55"/>
        <v>1</v>
      </c>
      <c r="M119" s="41">
        <f t="shared" si="55"/>
        <v>1</v>
      </c>
      <c r="N119" s="41">
        <f t="shared" si="55"/>
        <v>1</v>
      </c>
      <c r="O119" s="41">
        <f t="shared" si="55"/>
        <v>1</v>
      </c>
      <c r="P119" s="41">
        <f t="shared" si="55"/>
        <v>1</v>
      </c>
      <c r="Q119" s="41">
        <f t="shared" si="55"/>
        <v>1</v>
      </c>
    </row>
    <row r="120" spans="3:17" s="6" customFormat="1" ht="14.55" hidden="1" x14ac:dyDescent="0.35">
      <c r="C120" s="1"/>
      <c r="G120" s="22"/>
      <c r="H120" s="20"/>
      <c r="J120" s="20"/>
    </row>
    <row r="121" spans="3:17" s="6" customFormat="1" ht="14.55" hidden="1" x14ac:dyDescent="0.35">
      <c r="C121" s="3" t="s">
        <v>284</v>
      </c>
      <c r="G121" s="22"/>
      <c r="H121" s="20"/>
      <c r="J121" s="20"/>
    </row>
    <row r="122" spans="3:17" s="6" customFormat="1" ht="14.55" hidden="1" x14ac:dyDescent="0.35">
      <c r="C122" s="1" t="s">
        <v>285</v>
      </c>
      <c r="G122" s="23">
        <f>G97*G112*G105</f>
        <v>0</v>
      </c>
      <c r="H122" s="23">
        <f t="shared" ref="H122:Q122" si="56">H97*H112*H105</f>
        <v>0</v>
      </c>
      <c r="I122" s="23">
        <f t="shared" si="56"/>
        <v>70.155130915809394</v>
      </c>
      <c r="J122" s="23">
        <f t="shared" si="56"/>
        <v>70.94734459900144</v>
      </c>
      <c r="K122" s="23">
        <f t="shared" si="56"/>
        <v>71.916862539184976</v>
      </c>
      <c r="L122" s="23">
        <f t="shared" si="56"/>
        <v>72.812197895258294</v>
      </c>
      <c r="M122" s="23">
        <f t="shared" si="56"/>
        <v>73.30276373788611</v>
      </c>
      <c r="N122" s="23">
        <f t="shared" si="56"/>
        <v>73.836606238124844</v>
      </c>
      <c r="O122" s="23">
        <f t="shared" si="56"/>
        <v>74.366760990506549</v>
      </c>
      <c r="P122" s="23">
        <f t="shared" si="56"/>
        <v>74.795652350285522</v>
      </c>
      <c r="Q122" s="23">
        <f t="shared" si="56"/>
        <v>75.251807270037091</v>
      </c>
    </row>
    <row r="123" spans="3:17" s="6" customFormat="1" ht="14.55" hidden="1" x14ac:dyDescent="0.35">
      <c r="C123" s="1" t="s">
        <v>286</v>
      </c>
      <c r="G123" s="22"/>
      <c r="H123" s="23">
        <f>G122*G113*H105</f>
        <v>0</v>
      </c>
      <c r="I123" s="23">
        <f>H122*H113*I105</f>
        <v>0</v>
      </c>
      <c r="J123" s="23">
        <f t="shared" ref="J123:Q123" si="57">I122*I113*J105</f>
        <v>70.155130915809394</v>
      </c>
      <c r="K123" s="23">
        <f t="shared" si="57"/>
        <v>70.94734459900144</v>
      </c>
      <c r="L123" s="23">
        <f t="shared" si="57"/>
        <v>71.916862539184976</v>
      </c>
      <c r="M123" s="23">
        <f t="shared" si="57"/>
        <v>72.812197895258294</v>
      </c>
      <c r="N123" s="23">
        <f t="shared" si="57"/>
        <v>73.30276373788611</v>
      </c>
      <c r="O123" s="23">
        <f t="shared" si="57"/>
        <v>73.836606238124844</v>
      </c>
      <c r="P123" s="23">
        <f t="shared" si="57"/>
        <v>74.366760990506549</v>
      </c>
      <c r="Q123" s="23">
        <f t="shared" si="57"/>
        <v>74.795652350285522</v>
      </c>
    </row>
    <row r="124" spans="3:17" s="6" customFormat="1" ht="14.55" hidden="1" x14ac:dyDescent="0.35">
      <c r="C124" s="1" t="s">
        <v>287</v>
      </c>
      <c r="G124" s="22"/>
      <c r="H124" s="51"/>
      <c r="I124" s="23">
        <f>H123*G114*I105</f>
        <v>0</v>
      </c>
      <c r="J124" s="23">
        <f t="shared" ref="J124:Q124" si="58">I123*H114*J105</f>
        <v>0</v>
      </c>
      <c r="K124" s="23">
        <f t="shared" si="58"/>
        <v>70.155130915809394</v>
      </c>
      <c r="L124" s="23">
        <f t="shared" si="58"/>
        <v>70.94734459900144</v>
      </c>
      <c r="M124" s="23">
        <f t="shared" si="58"/>
        <v>71.916862539184976</v>
      </c>
      <c r="N124" s="23">
        <f t="shared" si="58"/>
        <v>72.812197895258294</v>
      </c>
      <c r="O124" s="23">
        <f t="shared" si="58"/>
        <v>73.30276373788611</v>
      </c>
      <c r="P124" s="23">
        <f t="shared" si="58"/>
        <v>73.836606238124844</v>
      </c>
      <c r="Q124" s="23">
        <f t="shared" si="58"/>
        <v>74.366760990506549</v>
      </c>
    </row>
    <row r="125" spans="3:17" s="6" customFormat="1" ht="14.55" hidden="1" x14ac:dyDescent="0.35">
      <c r="C125" s="3" t="s">
        <v>277</v>
      </c>
      <c r="G125" s="22"/>
      <c r="H125" s="20"/>
      <c r="J125" s="20"/>
    </row>
    <row r="126" spans="3:17" s="6" customFormat="1" ht="14.55" hidden="1" x14ac:dyDescent="0.35">
      <c r="C126" s="65">
        <v>2015</v>
      </c>
      <c r="G126" s="23">
        <f>G$108*G$112</f>
        <v>0</v>
      </c>
      <c r="H126" s="23">
        <f>IF(G126-(G126/G$111)&gt;0,G126-(G126/G$111),0)</f>
        <v>0</v>
      </c>
      <c r="I126" s="23">
        <f>IF(H126-(G126/G$111)&gt;0,H126-(G126/G$111),0)</f>
        <v>0</v>
      </c>
      <c r="J126" s="23">
        <f>IF(I126-(G126/G$111)&gt;0,I126-(G126/G$111),0)</f>
        <v>0</v>
      </c>
      <c r="K126" s="23"/>
      <c r="L126" s="23"/>
      <c r="M126" s="23"/>
      <c r="N126" s="23"/>
      <c r="O126" s="23"/>
      <c r="P126" s="23"/>
      <c r="Q126" s="23"/>
    </row>
    <row r="127" spans="3:17" s="6" customFormat="1" ht="14.55" hidden="1" x14ac:dyDescent="0.35">
      <c r="C127" s="65">
        <f>C126+1</f>
        <v>2016</v>
      </c>
      <c r="G127" s="23"/>
      <c r="H127" s="23">
        <f>H$108*H$112</f>
        <v>225</v>
      </c>
      <c r="I127" s="23">
        <f>IF(H127-(H127/H$111)&gt;0,H127-(H127/H$111),0)</f>
        <v>150</v>
      </c>
      <c r="J127" s="23">
        <f>IF(I127-(H127/H$111)&gt;0,I127-(H127/H$111),0)</f>
        <v>75</v>
      </c>
      <c r="K127" s="23">
        <f>IF(J127-(H127/H$111)&gt;0,J127-(H127/H$111),0)</f>
        <v>0</v>
      </c>
      <c r="L127" s="23"/>
      <c r="M127" s="23"/>
      <c r="N127" s="23"/>
      <c r="O127" s="23"/>
      <c r="P127" s="23"/>
      <c r="Q127" s="23"/>
    </row>
    <row r="128" spans="3:17" s="6" customFormat="1" ht="14.55" hidden="1" x14ac:dyDescent="0.35">
      <c r="C128" s="65">
        <f t="shared" ref="C128:C136" si="59">C127+1</f>
        <v>2017</v>
      </c>
      <c r="G128" s="23"/>
      <c r="H128" s="23"/>
      <c r="I128" s="23">
        <f>I$108*I$112</f>
        <v>0</v>
      </c>
      <c r="J128" s="23">
        <f>IF(I128-(I128/I$111)&gt;0,I128-(I128/I$111),0)</f>
        <v>0</v>
      </c>
      <c r="K128" s="23">
        <f>IF(J128-(I128/I$111)&gt;0,J128-(I128/I$111),0)</f>
        <v>0</v>
      </c>
      <c r="L128" s="23">
        <f>IF(K128-(I128/I$111)&gt;0,K128-(I128/I$111),0)</f>
        <v>0</v>
      </c>
      <c r="M128" s="23"/>
      <c r="N128" s="23"/>
      <c r="O128" s="23"/>
      <c r="P128" s="23"/>
      <c r="Q128" s="23"/>
    </row>
    <row r="129" spans="3:18" s="6" customFormat="1" ht="14.55" hidden="1" x14ac:dyDescent="0.35">
      <c r="C129" s="65">
        <f t="shared" si="59"/>
        <v>2018</v>
      </c>
      <c r="G129" s="23"/>
      <c r="H129" s="23"/>
      <c r="I129" s="23"/>
      <c r="J129" s="23">
        <f>J$108*J$112</f>
        <v>0</v>
      </c>
      <c r="K129" s="23">
        <f>IF(J129-(J129/J$111)&gt;0,J129-(J129/J$111),0)</f>
        <v>0</v>
      </c>
      <c r="L129" s="23">
        <f>IF(K129-(J129/J$111)&gt;0,K129-(J129/J$111),0)</f>
        <v>0</v>
      </c>
      <c r="M129" s="23">
        <f>IF(L129-(J129/J$111)&gt;0,L129-(J129/J$111),0)</f>
        <v>0</v>
      </c>
      <c r="N129" s="23"/>
      <c r="O129" s="23"/>
      <c r="P129" s="23"/>
      <c r="Q129" s="23"/>
    </row>
    <row r="130" spans="3:18" s="6" customFormat="1" ht="14.55" hidden="1" x14ac:dyDescent="0.35">
      <c r="C130" s="65">
        <f t="shared" si="59"/>
        <v>2019</v>
      </c>
      <c r="G130" s="23"/>
      <c r="H130" s="23"/>
      <c r="I130" s="23"/>
      <c r="J130" s="23"/>
      <c r="K130" s="23">
        <f>K$108*K$112</f>
        <v>0</v>
      </c>
      <c r="L130" s="23">
        <f>IF(K130-(K130/K$111)&gt;0,K130-(K130/K$111),0)</f>
        <v>0</v>
      </c>
      <c r="M130" s="23">
        <f>IF(L130-(K130/K$111)&gt;0,L130-(K130/K$111),0)</f>
        <v>0</v>
      </c>
      <c r="N130" s="23">
        <f>IF(M130-(K130/K$111)&gt;0,M130-(K130/K$111),0)</f>
        <v>0</v>
      </c>
      <c r="O130" s="23"/>
      <c r="P130" s="23"/>
      <c r="Q130" s="23"/>
    </row>
    <row r="131" spans="3:18" s="6" customFormat="1" ht="14.55" hidden="1" x14ac:dyDescent="0.35">
      <c r="C131" s="65">
        <f t="shared" si="59"/>
        <v>2020</v>
      </c>
      <c r="G131" s="23"/>
      <c r="H131" s="23"/>
      <c r="I131" s="23"/>
      <c r="J131" s="23"/>
      <c r="K131" s="23"/>
      <c r="L131" s="23">
        <f>L$108*L$112</f>
        <v>0</v>
      </c>
      <c r="M131" s="23">
        <f>IF(L131-(L131/L$111)&gt;0,L131-(L131/L$111),0)</f>
        <v>0</v>
      </c>
      <c r="N131" s="23">
        <f>IF(M131-(L131/L$111)&gt;0,M131-(L131/L$111),0)</f>
        <v>0</v>
      </c>
      <c r="O131" s="23">
        <f>IF(N131-(L131/L$111)&gt;0,N131-(L131/L$111),0)</f>
        <v>0</v>
      </c>
      <c r="P131" s="23"/>
      <c r="Q131" s="23"/>
    </row>
    <row r="132" spans="3:18" s="6" customFormat="1" ht="14.55" hidden="1" x14ac:dyDescent="0.35">
      <c r="C132" s="65">
        <f t="shared" si="59"/>
        <v>2021</v>
      </c>
      <c r="G132" s="23"/>
      <c r="H132" s="23"/>
      <c r="I132" s="23"/>
      <c r="J132" s="23"/>
      <c r="K132" s="23"/>
      <c r="L132" s="23"/>
      <c r="M132" s="23">
        <f>M$108*M$112</f>
        <v>0</v>
      </c>
      <c r="N132" s="23">
        <f>IF(M132-(M132/M$111)&gt;0,M132-(M132/M$111),0)</f>
        <v>0</v>
      </c>
      <c r="O132" s="23">
        <f>IF(N132-(M132/M$111)&gt;0,N132-(M132/M$111),0)</f>
        <v>0</v>
      </c>
      <c r="P132" s="23">
        <f>IF(O132-(M132/M$111)&gt;0,O132-(M132/M$111),0)</f>
        <v>0</v>
      </c>
      <c r="Q132" s="23"/>
    </row>
    <row r="133" spans="3:18" s="6" customFormat="1" ht="14.55" hidden="1" x14ac:dyDescent="0.35">
      <c r="C133" s="65">
        <f t="shared" si="59"/>
        <v>2022</v>
      </c>
      <c r="G133" s="23"/>
      <c r="H133" s="23"/>
      <c r="I133" s="23"/>
      <c r="J133" s="23"/>
      <c r="K133" s="23"/>
      <c r="L133" s="23"/>
      <c r="M133" s="23"/>
      <c r="N133" s="23">
        <f>N$108*N$112</f>
        <v>0</v>
      </c>
      <c r="O133" s="23">
        <f>IF(N133-(N133/N$111)&gt;0,N133-(N133/N$111),0)</f>
        <v>0</v>
      </c>
      <c r="P133" s="23">
        <f>IF(O133-(N133/N$111)&gt;0,O133-(N133/N$111),0)</f>
        <v>0</v>
      </c>
      <c r="Q133" s="23">
        <f>IF(P133-(N133/N$111)&gt;0,P133-(N133/N$111),0)</f>
        <v>0</v>
      </c>
    </row>
    <row r="134" spans="3:18" s="6" customFormat="1" ht="14.55" hidden="1" x14ac:dyDescent="0.35">
      <c r="C134" s="65">
        <f t="shared" si="59"/>
        <v>2023</v>
      </c>
      <c r="G134" s="23"/>
      <c r="H134" s="23"/>
      <c r="I134" s="23"/>
      <c r="J134" s="23"/>
      <c r="K134" s="23"/>
      <c r="L134" s="23"/>
      <c r="M134" s="23"/>
      <c r="N134" s="23"/>
      <c r="O134" s="23">
        <f>O$108*O$112</f>
        <v>0</v>
      </c>
      <c r="P134" s="23">
        <f>IF(O134-(O134/O$111)&gt;0,O134-(O134/O$111),0)</f>
        <v>0</v>
      </c>
      <c r="Q134" s="23">
        <f>IF(P134-(O134/O$111)&gt;0,P134-(O134/O$111),0)</f>
        <v>0</v>
      </c>
      <c r="R134" s="23"/>
    </row>
    <row r="135" spans="3:18" s="6" customFormat="1" ht="14.55" hidden="1" x14ac:dyDescent="0.35">
      <c r="C135" s="65">
        <f t="shared" si="59"/>
        <v>2024</v>
      </c>
      <c r="G135" s="23"/>
      <c r="H135" s="23"/>
      <c r="I135" s="23"/>
      <c r="J135" s="23"/>
      <c r="K135" s="23"/>
      <c r="L135" s="23"/>
      <c r="M135" s="23"/>
      <c r="N135" s="23"/>
      <c r="O135" s="23"/>
      <c r="P135" s="23">
        <f>P$108*P$112</f>
        <v>0</v>
      </c>
      <c r="Q135" s="23">
        <f>IF(P135-(P135/P$111)&gt;0,P135-(P135/P$111),0)</f>
        <v>0</v>
      </c>
      <c r="R135" s="23"/>
    </row>
    <row r="136" spans="3:18" s="6" customFormat="1" ht="14.55" hidden="1" x14ac:dyDescent="0.35">
      <c r="C136" s="65">
        <f t="shared" si="59"/>
        <v>2025</v>
      </c>
      <c r="G136" s="22"/>
      <c r="H136" s="43"/>
      <c r="I136" s="43"/>
      <c r="J136" s="43"/>
      <c r="K136" s="43"/>
      <c r="L136" s="43"/>
      <c r="M136" s="43"/>
      <c r="N136" s="43"/>
      <c r="O136" s="43"/>
      <c r="P136" s="43"/>
      <c r="Q136" s="23">
        <f>Q$108*Q$112</f>
        <v>0</v>
      </c>
      <c r="R136" s="23"/>
    </row>
    <row r="137" spans="3:18" s="6" customFormat="1" ht="14.55" hidden="1" x14ac:dyDescent="0.35">
      <c r="C137" s="1"/>
      <c r="G137" s="22"/>
      <c r="H137" s="20"/>
      <c r="J137" s="20"/>
    </row>
    <row r="138" spans="3:18" s="6" customFormat="1" ht="14.55" hidden="1" x14ac:dyDescent="0.35">
      <c r="C138" s="3" t="s">
        <v>288</v>
      </c>
      <c r="G138" s="22"/>
      <c r="H138" s="20"/>
      <c r="J138" s="20"/>
    </row>
    <row r="139" spans="3:18" s="6" customFormat="1" ht="14.55" hidden="1" x14ac:dyDescent="0.35">
      <c r="C139" s="1" t="s">
        <v>285</v>
      </c>
      <c r="G139" s="23">
        <f>G98*G117*G106</f>
        <v>0</v>
      </c>
      <c r="H139" s="23">
        <f t="shared" ref="H139:Q139" si="60">H98*H117*H106</f>
        <v>0</v>
      </c>
      <c r="I139" s="23">
        <f t="shared" si="60"/>
        <v>0</v>
      </c>
      <c r="J139" s="23">
        <f t="shared" si="60"/>
        <v>0</v>
      </c>
      <c r="K139" s="23">
        <f t="shared" si="60"/>
        <v>0</v>
      </c>
      <c r="L139" s="23">
        <f t="shared" si="60"/>
        <v>0</v>
      </c>
      <c r="M139" s="23">
        <f t="shared" si="60"/>
        <v>0</v>
      </c>
      <c r="N139" s="23">
        <f t="shared" si="60"/>
        <v>0</v>
      </c>
      <c r="O139" s="23">
        <f t="shared" si="60"/>
        <v>0</v>
      </c>
      <c r="P139" s="23">
        <f t="shared" si="60"/>
        <v>0</v>
      </c>
      <c r="Q139" s="23">
        <f t="shared" si="60"/>
        <v>0</v>
      </c>
    </row>
    <row r="140" spans="3:18" s="6" customFormat="1" ht="14.55" hidden="1" x14ac:dyDescent="0.35">
      <c r="C140" s="1" t="s">
        <v>286</v>
      </c>
      <c r="G140" s="22"/>
      <c r="H140" s="43">
        <f>G139*G118*H106</f>
        <v>0</v>
      </c>
      <c r="I140" s="43">
        <f t="shared" ref="I140:Q140" si="61">H139*H118*I106</f>
        <v>0</v>
      </c>
      <c r="J140" s="43">
        <f t="shared" si="61"/>
        <v>0</v>
      </c>
      <c r="K140" s="43">
        <f t="shared" si="61"/>
        <v>0</v>
      </c>
      <c r="L140" s="43">
        <f t="shared" si="61"/>
        <v>0</v>
      </c>
      <c r="M140" s="43">
        <f t="shared" si="61"/>
        <v>0</v>
      </c>
      <c r="N140" s="43">
        <f t="shared" si="61"/>
        <v>0</v>
      </c>
      <c r="O140" s="43">
        <f t="shared" si="61"/>
        <v>0</v>
      </c>
      <c r="P140" s="43">
        <f t="shared" si="61"/>
        <v>0</v>
      </c>
      <c r="Q140" s="43">
        <f t="shared" si="61"/>
        <v>0</v>
      </c>
    </row>
    <row r="141" spans="3:18" s="6" customFormat="1" ht="14.55" hidden="1" x14ac:dyDescent="0.35">
      <c r="C141" s="1" t="s">
        <v>287</v>
      </c>
      <c r="G141" s="22"/>
      <c r="H141" s="20"/>
      <c r="I141" s="43">
        <f>H140*G119*I106</f>
        <v>0</v>
      </c>
      <c r="J141" s="43">
        <f t="shared" ref="J141:Q141" si="62">I140*H119*J106</f>
        <v>0</v>
      </c>
      <c r="K141" s="43">
        <f t="shared" si="62"/>
        <v>0</v>
      </c>
      <c r="L141" s="43">
        <f t="shared" si="62"/>
        <v>0</v>
      </c>
      <c r="M141" s="43">
        <f t="shared" si="62"/>
        <v>0</v>
      </c>
      <c r="N141" s="43">
        <f t="shared" si="62"/>
        <v>0</v>
      </c>
      <c r="O141" s="43">
        <f t="shared" si="62"/>
        <v>0</v>
      </c>
      <c r="P141" s="43">
        <f t="shared" si="62"/>
        <v>0</v>
      </c>
      <c r="Q141" s="43">
        <f t="shared" si="62"/>
        <v>0</v>
      </c>
    </row>
    <row r="142" spans="3:18" s="6" customFormat="1" ht="14.55" hidden="1" x14ac:dyDescent="0.35">
      <c r="C142" s="3" t="s">
        <v>277</v>
      </c>
      <c r="G142" s="22"/>
      <c r="H142" s="20"/>
      <c r="I142" s="43"/>
      <c r="J142" s="43"/>
      <c r="K142" s="43"/>
      <c r="L142" s="43"/>
      <c r="M142" s="43"/>
      <c r="N142" s="43"/>
      <c r="O142" s="43"/>
      <c r="P142" s="43"/>
      <c r="Q142" s="43"/>
    </row>
    <row r="143" spans="3:18" s="6" customFormat="1" ht="14.55" hidden="1" x14ac:dyDescent="0.35">
      <c r="C143" s="65">
        <v>2015</v>
      </c>
      <c r="G143" s="23">
        <f>G$109*G$117</f>
        <v>0</v>
      </c>
      <c r="H143" s="23">
        <f>IF(G143-(G143/G$116)&gt;0,G143-(G143/G$116),0)</f>
        <v>0</v>
      </c>
      <c r="I143" s="23">
        <f>IF(H143-(G143/G$116)&gt;0,H143-(G143/G$116),0)</f>
        <v>0</v>
      </c>
      <c r="J143" s="23">
        <f>IF(I143-(G143/G$116)&gt;0,I143-(G143/G$116),0)</f>
        <v>0</v>
      </c>
      <c r="K143" s="23"/>
      <c r="L143" s="23"/>
      <c r="M143" s="23"/>
      <c r="N143" s="23"/>
      <c r="O143" s="23"/>
      <c r="P143" s="23"/>
      <c r="Q143" s="23"/>
    </row>
    <row r="144" spans="3:18" s="6" customFormat="1" ht="14.55" hidden="1" x14ac:dyDescent="0.35">
      <c r="C144" s="65">
        <f>C143+1</f>
        <v>2016</v>
      </c>
      <c r="G144" s="23"/>
      <c r="H144" s="23">
        <f>H$109*H$117</f>
        <v>0</v>
      </c>
      <c r="I144" s="23">
        <f>IF(H144-(H144/H$116)&gt;0,H144-(H144/H$116),0)</f>
        <v>0</v>
      </c>
      <c r="J144" s="23">
        <f>IF(I144-(H144/H$116)&gt;0,I144-(H144/H$116),0)</f>
        <v>0</v>
      </c>
      <c r="K144" s="23">
        <f>IF(J144-(H144/H$116)&gt;0,J144-(H144/H$116),0)</f>
        <v>0</v>
      </c>
      <c r="L144" s="23"/>
      <c r="M144" s="23"/>
      <c r="N144" s="23"/>
      <c r="O144" s="23"/>
      <c r="P144" s="23"/>
      <c r="Q144" s="23"/>
    </row>
    <row r="145" spans="3:18" s="6" customFormat="1" ht="14.55" hidden="1" x14ac:dyDescent="0.35">
      <c r="C145" s="65">
        <f t="shared" ref="C145:C153" si="63">C144+1</f>
        <v>2017</v>
      </c>
      <c r="G145" s="23"/>
      <c r="H145" s="23"/>
      <c r="I145" s="23">
        <f>I$109*I$117</f>
        <v>0</v>
      </c>
      <c r="J145" s="23">
        <f>IF(I145-(I145/I$116)&gt;0,I145-(I145/I$116),0)</f>
        <v>0</v>
      </c>
      <c r="K145" s="23">
        <f>IF(J145-(I145/I$116)&gt;0,J145-(I145/I$116),0)</f>
        <v>0</v>
      </c>
      <c r="L145" s="23">
        <f>IF(K145-(I145/I$116)&gt;0,K145-(I145/I$116),0)</f>
        <v>0</v>
      </c>
      <c r="M145" s="23"/>
      <c r="N145" s="23"/>
      <c r="O145" s="23"/>
      <c r="P145" s="23"/>
      <c r="Q145" s="23"/>
    </row>
    <row r="146" spans="3:18" s="6" customFormat="1" ht="14.55" hidden="1" x14ac:dyDescent="0.35">
      <c r="C146" s="65">
        <f t="shared" si="63"/>
        <v>2018</v>
      </c>
      <c r="G146" s="23"/>
      <c r="H146" s="23"/>
      <c r="I146" s="23"/>
      <c r="J146" s="23">
        <f>J$109*J$117</f>
        <v>0</v>
      </c>
      <c r="K146" s="23">
        <f>IF(J146-(J146/J$116)&gt;0,J146-(J146/J$116),0)</f>
        <v>0</v>
      </c>
      <c r="L146" s="23">
        <f>IF(K146-(J146/J$116)&gt;0,K146-(J146/J$116),0)</f>
        <v>0</v>
      </c>
      <c r="M146" s="23">
        <f>IF(L146-(J146/J$116)&gt;0,L146-(J146/J$116),0)</f>
        <v>0</v>
      </c>
      <c r="N146" s="23"/>
      <c r="O146" s="23"/>
      <c r="P146" s="23"/>
      <c r="Q146" s="23"/>
    </row>
    <row r="147" spans="3:18" s="6" customFormat="1" ht="14.55" hidden="1" x14ac:dyDescent="0.35">
      <c r="C147" s="65">
        <f t="shared" si="63"/>
        <v>2019</v>
      </c>
      <c r="G147" s="23"/>
      <c r="H147" s="23"/>
      <c r="I147" s="23"/>
      <c r="J147" s="23"/>
      <c r="K147" s="23">
        <f>K$109*K$117</f>
        <v>0</v>
      </c>
      <c r="L147" s="23">
        <f>IF(K147-(K147/K$116)&gt;0,K147-(K147/K$116),0)</f>
        <v>0</v>
      </c>
      <c r="M147" s="23">
        <f>IF(L147-(K147/K$116)&gt;0,L147-(K147/K$116),0)</f>
        <v>0</v>
      </c>
      <c r="N147" s="23">
        <f>IF(M147-(K147/K$116)&gt;0,M147-(K147/K$116),0)</f>
        <v>0</v>
      </c>
      <c r="O147" s="23"/>
      <c r="P147" s="23"/>
      <c r="Q147" s="23"/>
    </row>
    <row r="148" spans="3:18" s="6" customFormat="1" ht="14.55" hidden="1" x14ac:dyDescent="0.35">
      <c r="C148" s="65">
        <f t="shared" si="63"/>
        <v>2020</v>
      </c>
      <c r="G148" s="23"/>
      <c r="H148" s="23"/>
      <c r="I148" s="23"/>
      <c r="J148" s="23"/>
      <c r="K148" s="23"/>
      <c r="L148" s="23">
        <f>L$109*L$117</f>
        <v>0</v>
      </c>
      <c r="M148" s="23">
        <f>IF(L148-(L148/L$116)&gt;0,L148-(L148/L$116),0)</f>
        <v>0</v>
      </c>
      <c r="N148" s="23">
        <f>IF(M148-(L148/L$116)&gt;0,M148-(L148/L$116),0)</f>
        <v>0</v>
      </c>
      <c r="O148" s="23">
        <f>IF(N148-(L148/L$116)&gt;0,N148-(L148/L$116),0)</f>
        <v>0</v>
      </c>
      <c r="P148" s="23"/>
      <c r="Q148" s="23"/>
    </row>
    <row r="149" spans="3:18" s="6" customFormat="1" ht="14.55" hidden="1" x14ac:dyDescent="0.35">
      <c r="C149" s="65">
        <f t="shared" si="63"/>
        <v>2021</v>
      </c>
      <c r="G149" s="23"/>
      <c r="H149" s="23"/>
      <c r="I149" s="23"/>
      <c r="J149" s="23"/>
      <c r="K149" s="23"/>
      <c r="L149" s="23"/>
      <c r="M149" s="23">
        <f>M$109*M$117</f>
        <v>0</v>
      </c>
      <c r="N149" s="23">
        <f>IF(M149-(M149/M$116)&gt;0,M149-(M149/M$116),0)</f>
        <v>0</v>
      </c>
      <c r="O149" s="23">
        <f>IF(N149-(M149/M$116)&gt;0,N149-(M149/M$116),0)</f>
        <v>0</v>
      </c>
      <c r="P149" s="23">
        <f>IF(O149-(M149/M$116)&gt;0,O149-(M149/M$116),0)</f>
        <v>0</v>
      </c>
      <c r="Q149" s="23"/>
    </row>
    <row r="150" spans="3:18" s="6" customFormat="1" ht="14.55" hidden="1" x14ac:dyDescent="0.35">
      <c r="C150" s="65">
        <f t="shared" si="63"/>
        <v>2022</v>
      </c>
      <c r="G150" s="23"/>
      <c r="H150" s="23"/>
      <c r="I150" s="23"/>
      <c r="J150" s="23"/>
      <c r="K150" s="23"/>
      <c r="L150" s="23"/>
      <c r="M150" s="23"/>
      <c r="N150" s="23">
        <f>N$109*N$117</f>
        <v>0</v>
      </c>
      <c r="O150" s="23">
        <f>IF(N150-(N150/N$116)&gt;0,N150-(N150/N$116),0)</f>
        <v>0</v>
      </c>
      <c r="P150" s="23">
        <f>IF(O150-(N150/N$116)&gt;0,O150-(N150/N$116),0)</f>
        <v>0</v>
      </c>
      <c r="Q150" s="23">
        <f>IF(P150-(N150/N$116)&gt;0,P150-(N150/N$116),0)</f>
        <v>0</v>
      </c>
    </row>
    <row r="151" spans="3:18" s="6" customFormat="1" ht="14.55" hidden="1" x14ac:dyDescent="0.35">
      <c r="C151" s="65">
        <f t="shared" si="63"/>
        <v>2023</v>
      </c>
      <c r="G151" s="23"/>
      <c r="H151" s="23"/>
      <c r="I151" s="23"/>
      <c r="J151" s="23"/>
      <c r="K151" s="23"/>
      <c r="L151" s="23"/>
      <c r="M151" s="23"/>
      <c r="N151" s="23"/>
      <c r="O151" s="23">
        <f>O$109*O$117</f>
        <v>0</v>
      </c>
      <c r="P151" s="23">
        <f>IF(O151-(O151/O$116)&gt;0,O151-(O151/O$116),0)</f>
        <v>0</v>
      </c>
      <c r="Q151" s="23">
        <f>IF(P151-(O151/O$116)&gt;0,P151-(O151/O$116),0)</f>
        <v>0</v>
      </c>
      <c r="R151" s="23"/>
    </row>
    <row r="152" spans="3:18" s="6" customFormat="1" ht="14.55" hidden="1" x14ac:dyDescent="0.35">
      <c r="C152" s="65">
        <f t="shared" si="63"/>
        <v>2024</v>
      </c>
      <c r="G152" s="23"/>
      <c r="H152" s="23"/>
      <c r="I152" s="23"/>
      <c r="J152" s="23"/>
      <c r="K152" s="23"/>
      <c r="L152" s="23"/>
      <c r="M152" s="23"/>
      <c r="N152" s="23"/>
      <c r="O152" s="23"/>
      <c r="P152" s="23">
        <f>P$109*P$117</f>
        <v>0</v>
      </c>
      <c r="Q152" s="23">
        <f>IF(P152-(P152/P$116)&gt;0,P152-(P152/P$116),0)</f>
        <v>0</v>
      </c>
      <c r="R152" s="23"/>
    </row>
    <row r="153" spans="3:18" s="6" customFormat="1" ht="14.55" hidden="1" x14ac:dyDescent="0.35">
      <c r="C153" s="65">
        <f t="shared" si="63"/>
        <v>2025</v>
      </c>
      <c r="G153" s="23"/>
      <c r="H153" s="23"/>
      <c r="I153" s="23"/>
      <c r="J153" s="23"/>
      <c r="K153" s="23"/>
      <c r="L153" s="23"/>
      <c r="M153" s="23"/>
      <c r="N153" s="23"/>
      <c r="O153" s="23"/>
      <c r="P153" s="23"/>
      <c r="Q153" s="23">
        <f>Q$109*Q$117</f>
        <v>0</v>
      </c>
      <c r="R153" s="23"/>
    </row>
    <row r="154" spans="3:18" s="6" customFormat="1" ht="14.55" hidden="1" x14ac:dyDescent="0.35">
      <c r="C154" s="1"/>
      <c r="G154" s="22"/>
      <c r="H154" s="43"/>
      <c r="I154" s="43"/>
      <c r="J154" s="43"/>
      <c r="K154" s="43"/>
      <c r="L154" s="43"/>
      <c r="M154" s="43"/>
      <c r="N154" s="43"/>
      <c r="O154" s="43"/>
      <c r="P154" s="43"/>
      <c r="Q154" s="43"/>
    </row>
    <row r="155" spans="3:18" s="6" customFormat="1" ht="14.55" hidden="1" x14ac:dyDescent="0.35">
      <c r="C155" s="1"/>
      <c r="G155" s="22"/>
      <c r="H155" s="20"/>
      <c r="I155" s="43"/>
      <c r="J155" s="43"/>
      <c r="K155" s="43"/>
      <c r="L155" s="43"/>
      <c r="M155" s="43"/>
      <c r="N155" s="43"/>
      <c r="O155" s="43"/>
      <c r="P155" s="43"/>
      <c r="Q155" s="43"/>
    </row>
    <row r="156" spans="3:18" s="6" customFormat="1" ht="14.55" x14ac:dyDescent="0.35">
      <c r="C156" s="47"/>
      <c r="G156" s="22"/>
      <c r="H156" s="20"/>
      <c r="J156" s="20"/>
    </row>
    <row r="157" spans="3:18" s="6" customFormat="1" x14ac:dyDescent="0.3">
      <c r="C157" s="39" t="s">
        <v>289</v>
      </c>
      <c r="D157" s="39"/>
      <c r="E157" s="39"/>
      <c r="F157" s="39"/>
      <c r="G157" s="42">
        <f>SUM(G122:G136)</f>
        <v>0</v>
      </c>
      <c r="H157" s="42">
        <f t="shared" ref="H157:Q157" si="64">SUM(H122:H136)</f>
        <v>225</v>
      </c>
      <c r="I157" s="42">
        <f t="shared" si="64"/>
        <v>220.15513091580939</v>
      </c>
      <c r="J157" s="42">
        <f t="shared" si="64"/>
        <v>216.10247551481083</v>
      </c>
      <c r="K157" s="42">
        <f t="shared" si="64"/>
        <v>213.01933805399582</v>
      </c>
      <c r="L157" s="42">
        <f t="shared" si="64"/>
        <v>215.67640503344472</v>
      </c>
      <c r="M157" s="42">
        <f t="shared" si="64"/>
        <v>218.03182417232938</v>
      </c>
      <c r="N157" s="42">
        <f t="shared" si="64"/>
        <v>219.95156787126925</v>
      </c>
      <c r="O157" s="42">
        <f t="shared" si="64"/>
        <v>221.5061309665175</v>
      </c>
      <c r="P157" s="42">
        <f t="shared" si="64"/>
        <v>222.99901957891689</v>
      </c>
      <c r="Q157" s="42">
        <f t="shared" si="64"/>
        <v>224.41422061082918</v>
      </c>
    </row>
    <row r="158" spans="3:18" s="6" customFormat="1" x14ac:dyDescent="0.3">
      <c r="C158" s="39" t="s">
        <v>290</v>
      </c>
      <c r="D158" s="39"/>
      <c r="E158" s="39"/>
      <c r="F158" s="39"/>
      <c r="G158" s="42">
        <f>SUM(G139:G153)</f>
        <v>0</v>
      </c>
      <c r="H158" s="42">
        <f t="shared" ref="H158:Q158" si="65">SUM(H139:H153)</f>
        <v>0</v>
      </c>
      <c r="I158" s="42">
        <f t="shared" si="65"/>
        <v>0</v>
      </c>
      <c r="J158" s="42">
        <f t="shared" si="65"/>
        <v>0</v>
      </c>
      <c r="K158" s="42">
        <f t="shared" si="65"/>
        <v>0</v>
      </c>
      <c r="L158" s="42">
        <f t="shared" si="65"/>
        <v>0</v>
      </c>
      <c r="M158" s="42">
        <f t="shared" si="65"/>
        <v>0</v>
      </c>
      <c r="N158" s="42">
        <f t="shared" si="65"/>
        <v>0</v>
      </c>
      <c r="O158" s="42">
        <f t="shared" si="65"/>
        <v>0</v>
      </c>
      <c r="P158" s="42">
        <f t="shared" si="65"/>
        <v>0</v>
      </c>
      <c r="Q158" s="42">
        <f t="shared" si="65"/>
        <v>0</v>
      </c>
    </row>
    <row r="159" spans="3:18" s="6" customFormat="1" x14ac:dyDescent="0.3">
      <c r="C159" s="39" t="s">
        <v>8</v>
      </c>
      <c r="D159" s="39"/>
      <c r="E159" s="39"/>
      <c r="F159" s="39"/>
      <c r="G159" s="42">
        <f>SUM(G157:G158)</f>
        <v>0</v>
      </c>
      <c r="H159" s="42">
        <f t="shared" ref="H159:Q159" si="66">SUM(H157:H158)</f>
        <v>225</v>
      </c>
      <c r="I159" s="42">
        <f t="shared" si="66"/>
        <v>220.15513091580939</v>
      </c>
      <c r="J159" s="42">
        <f t="shared" si="66"/>
        <v>216.10247551481083</v>
      </c>
      <c r="K159" s="42">
        <f t="shared" si="66"/>
        <v>213.01933805399582</v>
      </c>
      <c r="L159" s="42">
        <f t="shared" si="66"/>
        <v>215.67640503344472</v>
      </c>
      <c r="M159" s="42">
        <f t="shared" si="66"/>
        <v>218.03182417232938</v>
      </c>
      <c r="N159" s="42">
        <f t="shared" si="66"/>
        <v>219.95156787126925</v>
      </c>
      <c r="O159" s="42">
        <f t="shared" si="66"/>
        <v>221.5061309665175</v>
      </c>
      <c r="P159" s="42">
        <f t="shared" si="66"/>
        <v>222.99901957891689</v>
      </c>
      <c r="Q159" s="42">
        <f t="shared" si="66"/>
        <v>224.41422061082918</v>
      </c>
    </row>
    <row r="160" spans="3:18" s="6" customFormat="1" x14ac:dyDescent="0.3">
      <c r="C160" s="47"/>
      <c r="G160" s="22"/>
      <c r="H160" s="20"/>
      <c r="J160" s="20"/>
    </row>
    <row r="161" spans="2:17" x14ac:dyDescent="0.3">
      <c r="H161" s="18"/>
    </row>
    <row r="162" spans="2:17" x14ac:dyDescent="0.3">
      <c r="B162" s="8" t="s">
        <v>294</v>
      </c>
      <c r="C162" s="8"/>
      <c r="D162" s="8"/>
      <c r="E162" s="8"/>
      <c r="F162" s="8"/>
      <c r="G162" s="8"/>
      <c r="H162" s="8"/>
      <c r="I162" s="8"/>
      <c r="J162" s="8"/>
      <c r="K162" s="8"/>
      <c r="L162" s="8"/>
      <c r="M162" s="8"/>
      <c r="N162" s="8"/>
      <c r="O162" s="8"/>
      <c r="P162" s="8"/>
      <c r="Q162" s="8"/>
    </row>
    <row r="164" spans="2:17" x14ac:dyDescent="0.3">
      <c r="C164" s="5" t="s">
        <v>295</v>
      </c>
      <c r="D164" s="37"/>
      <c r="E164" s="37"/>
      <c r="F164" s="37"/>
      <c r="G164" s="37"/>
      <c r="H164" s="37"/>
      <c r="I164" s="37"/>
      <c r="J164" s="37"/>
      <c r="K164" s="37"/>
      <c r="L164" s="37"/>
      <c r="M164" s="37"/>
      <c r="N164" s="37"/>
      <c r="O164" s="37"/>
      <c r="P164" s="37"/>
      <c r="Q164" s="37"/>
    </row>
    <row r="165" spans="2:17" x14ac:dyDescent="0.3">
      <c r="C165" s="6" t="s">
        <v>9</v>
      </c>
      <c r="E165" t="s">
        <v>25</v>
      </c>
      <c r="G165" s="57">
        <v>15</v>
      </c>
      <c r="H165" s="57">
        <f>G165</f>
        <v>15</v>
      </c>
      <c r="I165" s="57">
        <f t="shared" ref="I165:Q165" si="67">H165</f>
        <v>15</v>
      </c>
      <c r="J165" s="57">
        <v>15</v>
      </c>
      <c r="K165" s="57">
        <f t="shared" si="67"/>
        <v>15</v>
      </c>
      <c r="L165" s="57">
        <f t="shared" si="67"/>
        <v>15</v>
      </c>
      <c r="M165" s="57">
        <f t="shared" si="67"/>
        <v>15</v>
      </c>
      <c r="N165" s="57">
        <f t="shared" si="67"/>
        <v>15</v>
      </c>
      <c r="O165" s="57">
        <f t="shared" si="67"/>
        <v>15</v>
      </c>
      <c r="P165" s="57">
        <f t="shared" si="67"/>
        <v>15</v>
      </c>
      <c r="Q165" s="57">
        <f t="shared" si="67"/>
        <v>15</v>
      </c>
    </row>
    <row r="166" spans="2:17" x14ac:dyDescent="0.3">
      <c r="C166" s="39" t="s">
        <v>297</v>
      </c>
      <c r="D166" s="39"/>
      <c r="E166" s="39"/>
      <c r="F166" s="39"/>
      <c r="G166" s="40">
        <f>G159/G165</f>
        <v>0</v>
      </c>
      <c r="H166" s="40">
        <f t="shared" ref="H166:Q166" si="68">H159/H165</f>
        <v>15</v>
      </c>
      <c r="I166" s="40">
        <f t="shared" si="68"/>
        <v>14.677008727720626</v>
      </c>
      <c r="J166" s="40">
        <f t="shared" si="68"/>
        <v>14.406831700987389</v>
      </c>
      <c r="K166" s="40">
        <f t="shared" si="68"/>
        <v>14.201289203599721</v>
      </c>
      <c r="L166" s="40">
        <f t="shared" si="68"/>
        <v>14.378427002229648</v>
      </c>
      <c r="M166" s="40">
        <f t="shared" si="68"/>
        <v>14.535454944821959</v>
      </c>
      <c r="N166" s="40">
        <f t="shared" si="68"/>
        <v>14.663437858084617</v>
      </c>
      <c r="O166" s="40">
        <f t="shared" si="68"/>
        <v>14.767075397767833</v>
      </c>
      <c r="P166" s="40">
        <f t="shared" si="68"/>
        <v>14.866601305261126</v>
      </c>
      <c r="Q166" s="40">
        <f t="shared" si="68"/>
        <v>14.960948040721945</v>
      </c>
    </row>
    <row r="167" spans="2:17" x14ac:dyDescent="0.3">
      <c r="C167" s="6" t="s">
        <v>2</v>
      </c>
      <c r="E167" t="s">
        <v>24</v>
      </c>
      <c r="G167" s="57">
        <v>10</v>
      </c>
      <c r="H167" s="57">
        <f>G167</f>
        <v>10</v>
      </c>
      <c r="I167" s="57">
        <f t="shared" ref="I167:Q167" si="69">H167</f>
        <v>10</v>
      </c>
      <c r="J167" s="57">
        <f t="shared" si="69"/>
        <v>10</v>
      </c>
      <c r="K167" s="57">
        <f t="shared" si="69"/>
        <v>10</v>
      </c>
      <c r="L167" s="57">
        <f t="shared" si="69"/>
        <v>10</v>
      </c>
      <c r="M167" s="57">
        <f t="shared" si="69"/>
        <v>10</v>
      </c>
      <c r="N167" s="57">
        <f t="shared" si="69"/>
        <v>10</v>
      </c>
      <c r="O167" s="57">
        <f t="shared" si="69"/>
        <v>10</v>
      </c>
      <c r="P167" s="57">
        <f t="shared" si="69"/>
        <v>10</v>
      </c>
      <c r="Q167" s="57">
        <f t="shared" si="69"/>
        <v>10</v>
      </c>
    </row>
    <row r="168" spans="2:17" x14ac:dyDescent="0.3">
      <c r="C168" s="6" t="s">
        <v>3</v>
      </c>
      <c r="E168" t="s">
        <v>24</v>
      </c>
      <c r="G168" s="57">
        <v>2</v>
      </c>
      <c r="H168" s="57">
        <f t="shared" ref="H168:Q169" si="70">G168</f>
        <v>2</v>
      </c>
      <c r="I168" s="57">
        <f t="shared" si="70"/>
        <v>2</v>
      </c>
      <c r="J168" s="57">
        <f t="shared" si="70"/>
        <v>2</v>
      </c>
      <c r="K168" s="57">
        <f t="shared" si="70"/>
        <v>2</v>
      </c>
      <c r="L168" s="57">
        <f t="shared" si="70"/>
        <v>2</v>
      </c>
      <c r="M168" s="57">
        <f t="shared" si="70"/>
        <v>2</v>
      </c>
      <c r="N168" s="57">
        <f t="shared" si="70"/>
        <v>2</v>
      </c>
      <c r="O168" s="57">
        <f t="shared" si="70"/>
        <v>2</v>
      </c>
      <c r="P168" s="57">
        <f t="shared" si="70"/>
        <v>2</v>
      </c>
      <c r="Q168" s="57">
        <f t="shared" si="70"/>
        <v>2</v>
      </c>
    </row>
    <row r="169" spans="2:17" x14ac:dyDescent="0.3">
      <c r="C169" s="6" t="s">
        <v>4</v>
      </c>
      <c r="E169" t="s">
        <v>24</v>
      </c>
      <c r="G169" s="57">
        <v>5</v>
      </c>
      <c r="H169" s="57">
        <f t="shared" si="70"/>
        <v>5</v>
      </c>
      <c r="I169" s="57">
        <f t="shared" si="70"/>
        <v>5</v>
      </c>
      <c r="J169" s="57">
        <f t="shared" si="70"/>
        <v>5</v>
      </c>
      <c r="K169" s="57">
        <f t="shared" si="70"/>
        <v>5</v>
      </c>
      <c r="L169" s="57">
        <f t="shared" si="70"/>
        <v>5</v>
      </c>
      <c r="M169" s="57">
        <f t="shared" si="70"/>
        <v>5</v>
      </c>
      <c r="N169" s="57">
        <f t="shared" si="70"/>
        <v>5</v>
      </c>
      <c r="O169" s="57">
        <f t="shared" si="70"/>
        <v>5</v>
      </c>
      <c r="P169" s="57">
        <f t="shared" si="70"/>
        <v>5</v>
      </c>
      <c r="Q169" s="57">
        <f t="shared" si="70"/>
        <v>5</v>
      </c>
    </row>
    <row r="170" spans="2:17" x14ac:dyDescent="0.3">
      <c r="C170" s="39" t="s">
        <v>298</v>
      </c>
      <c r="D170" s="39"/>
      <c r="E170" s="39"/>
      <c r="F170" s="39"/>
      <c r="G170" s="40">
        <f t="shared" ref="G170:Q170" si="71">G166/G167</f>
        <v>0</v>
      </c>
      <c r="H170" s="40">
        <f t="shared" si="71"/>
        <v>1.5</v>
      </c>
      <c r="I170" s="40">
        <f t="shared" si="71"/>
        <v>1.4677008727720626</v>
      </c>
      <c r="J170" s="40">
        <f t="shared" si="71"/>
        <v>1.440683170098739</v>
      </c>
      <c r="K170" s="40">
        <f t="shared" si="71"/>
        <v>1.4201289203599721</v>
      </c>
      <c r="L170" s="40">
        <f t="shared" si="71"/>
        <v>1.4378427002229648</v>
      </c>
      <c r="M170" s="40">
        <f t="shared" si="71"/>
        <v>1.4535454944821959</v>
      </c>
      <c r="N170" s="40">
        <f t="shared" si="71"/>
        <v>1.4663437858084616</v>
      </c>
      <c r="O170" s="40">
        <f t="shared" si="71"/>
        <v>1.4767075397767833</v>
      </c>
      <c r="P170" s="40">
        <f t="shared" si="71"/>
        <v>1.4866601305261127</v>
      </c>
      <c r="Q170" s="40">
        <f t="shared" si="71"/>
        <v>1.4960948040721944</v>
      </c>
    </row>
    <row r="171" spans="2:17" x14ac:dyDescent="0.3">
      <c r="C171" s="39" t="s">
        <v>299</v>
      </c>
      <c r="D171" s="39"/>
      <c r="E171" s="39"/>
      <c r="F171" s="39"/>
      <c r="G171" s="40">
        <f t="shared" ref="G171:Q171" si="72">G166/G168</f>
        <v>0</v>
      </c>
      <c r="H171" s="40">
        <f t="shared" si="72"/>
        <v>7.5</v>
      </c>
      <c r="I171" s="40">
        <f t="shared" si="72"/>
        <v>7.3385043638603129</v>
      </c>
      <c r="J171" s="40">
        <f t="shared" si="72"/>
        <v>7.2034158504936947</v>
      </c>
      <c r="K171" s="40">
        <f t="shared" si="72"/>
        <v>7.1006446017998606</v>
      </c>
      <c r="L171" s="40">
        <f t="shared" si="72"/>
        <v>7.1892135011148239</v>
      </c>
      <c r="M171" s="40">
        <f t="shared" si="72"/>
        <v>7.2677274724109795</v>
      </c>
      <c r="N171" s="40">
        <f t="shared" si="72"/>
        <v>7.3317189290423084</v>
      </c>
      <c r="O171" s="40">
        <f t="shared" si="72"/>
        <v>7.3835376988839165</v>
      </c>
      <c r="P171" s="40">
        <f t="shared" si="72"/>
        <v>7.4333006526305629</v>
      </c>
      <c r="Q171" s="40">
        <f t="shared" si="72"/>
        <v>7.4804740203609725</v>
      </c>
    </row>
    <row r="172" spans="2:17" x14ac:dyDescent="0.3">
      <c r="C172" s="39" t="s">
        <v>300</v>
      </c>
      <c r="D172" s="39"/>
      <c r="E172" s="39"/>
      <c r="F172" s="39"/>
      <c r="G172" s="40">
        <f t="shared" ref="G172:Q172" si="73">G166/G169</f>
        <v>0</v>
      </c>
      <c r="H172" s="40">
        <f t="shared" si="73"/>
        <v>3</v>
      </c>
      <c r="I172" s="40">
        <f t="shared" si="73"/>
        <v>2.9354017455441253</v>
      </c>
      <c r="J172" s="40">
        <f t="shared" si="73"/>
        <v>2.8813663401974781</v>
      </c>
      <c r="K172" s="40">
        <f t="shared" si="73"/>
        <v>2.8402578407199441</v>
      </c>
      <c r="L172" s="40">
        <f t="shared" si="73"/>
        <v>2.8756854004459296</v>
      </c>
      <c r="M172" s="40">
        <f t="shared" si="73"/>
        <v>2.9070909889643919</v>
      </c>
      <c r="N172" s="40">
        <f t="shared" si="73"/>
        <v>2.9326875716169232</v>
      </c>
      <c r="O172" s="40">
        <f t="shared" si="73"/>
        <v>2.9534150795535665</v>
      </c>
      <c r="P172" s="40">
        <f t="shared" si="73"/>
        <v>2.9733202610522254</v>
      </c>
      <c r="Q172" s="40">
        <f t="shared" si="73"/>
        <v>2.9921896081443888</v>
      </c>
    </row>
    <row r="175" spans="2:17" x14ac:dyDescent="0.3">
      <c r="B175" s="38"/>
      <c r="C175" s="5" t="s">
        <v>296</v>
      </c>
      <c r="D175" s="37"/>
      <c r="E175" s="37"/>
      <c r="F175" s="37"/>
      <c r="G175" s="37"/>
      <c r="H175" s="37"/>
      <c r="I175" s="37"/>
      <c r="J175" s="37"/>
      <c r="K175" s="37"/>
      <c r="L175" s="37"/>
      <c r="M175" s="37"/>
      <c r="N175" s="37"/>
      <c r="O175" s="37"/>
      <c r="P175" s="37"/>
      <c r="Q175" s="37"/>
    </row>
    <row r="176" spans="2:17" x14ac:dyDescent="0.3">
      <c r="C176" s="6" t="s">
        <v>10</v>
      </c>
      <c r="E176" t="s">
        <v>26</v>
      </c>
      <c r="G176" s="58">
        <v>1</v>
      </c>
      <c r="H176" s="58">
        <v>1</v>
      </c>
      <c r="I176" s="58">
        <v>1</v>
      </c>
      <c r="J176" s="58">
        <v>1</v>
      </c>
      <c r="K176" s="58">
        <v>1</v>
      </c>
      <c r="L176" s="58">
        <v>1</v>
      </c>
      <c r="M176" s="58">
        <v>1</v>
      </c>
      <c r="N176" s="58">
        <v>1</v>
      </c>
      <c r="O176" s="58">
        <v>1</v>
      </c>
      <c r="P176" s="58">
        <v>1</v>
      </c>
      <c r="Q176" s="58">
        <v>1</v>
      </c>
    </row>
    <row r="177" spans="2:17" x14ac:dyDescent="0.3">
      <c r="C177" s="6" t="s">
        <v>11</v>
      </c>
      <c r="G177" s="59">
        <v>1.5</v>
      </c>
      <c r="H177" s="59">
        <v>1.5</v>
      </c>
      <c r="I177" s="59">
        <v>1.5</v>
      </c>
      <c r="J177" s="59">
        <v>1.5</v>
      </c>
      <c r="K177" s="59">
        <v>1.5</v>
      </c>
      <c r="L177" s="59">
        <v>1.5</v>
      </c>
      <c r="M177" s="59">
        <v>1.5</v>
      </c>
      <c r="N177" s="59">
        <v>1.5</v>
      </c>
      <c r="O177" s="59">
        <v>1.5</v>
      </c>
      <c r="P177" s="59">
        <v>1.5</v>
      </c>
      <c r="Q177" s="59">
        <v>1.5</v>
      </c>
    </row>
    <row r="178" spans="2:17" x14ac:dyDescent="0.3">
      <c r="C178" s="6" t="s">
        <v>1</v>
      </c>
      <c r="E178" t="s">
        <v>27</v>
      </c>
      <c r="G178" s="57">
        <v>6</v>
      </c>
      <c r="H178" s="57">
        <v>6</v>
      </c>
      <c r="I178" s="57">
        <v>6</v>
      </c>
      <c r="J178" s="57">
        <v>6</v>
      </c>
      <c r="K178" s="57">
        <v>6</v>
      </c>
      <c r="L178" s="57">
        <v>6</v>
      </c>
      <c r="M178" s="57">
        <v>6</v>
      </c>
      <c r="N178" s="57">
        <v>6</v>
      </c>
      <c r="O178" s="57">
        <v>6</v>
      </c>
      <c r="P178" s="57">
        <v>6</v>
      </c>
      <c r="Q178" s="57">
        <v>6</v>
      </c>
    </row>
    <row r="179" spans="2:17" x14ac:dyDescent="0.3">
      <c r="C179" s="6" t="s">
        <v>12</v>
      </c>
      <c r="G179" s="57">
        <v>0.5</v>
      </c>
      <c r="H179" s="57">
        <v>0.5</v>
      </c>
      <c r="I179" s="57">
        <v>0.5</v>
      </c>
      <c r="J179" s="57">
        <v>0.5</v>
      </c>
      <c r="K179" s="57">
        <v>0.5</v>
      </c>
      <c r="L179" s="57">
        <v>0.5</v>
      </c>
      <c r="M179" s="57">
        <v>0.5</v>
      </c>
      <c r="N179" s="57">
        <v>0.5</v>
      </c>
      <c r="O179" s="57">
        <v>0.5</v>
      </c>
      <c r="P179" s="57">
        <v>0.5</v>
      </c>
      <c r="Q179" s="57">
        <v>0.5</v>
      </c>
    </row>
    <row r="180" spans="2:17" x14ac:dyDescent="0.3">
      <c r="C180" t="s">
        <v>38</v>
      </c>
      <c r="G180" s="4">
        <f t="shared" ref="G180:Q180" si="74">SUM(G97:G98)*G177*G176</f>
        <v>0</v>
      </c>
      <c r="H180" s="4">
        <f t="shared" si="74"/>
        <v>0</v>
      </c>
      <c r="I180" s="4">
        <f t="shared" si="74"/>
        <v>105.23269637371409</v>
      </c>
      <c r="J180" s="4">
        <f t="shared" si="74"/>
        <v>106.42101689850216</v>
      </c>
      <c r="K180" s="4">
        <f t="shared" si="74"/>
        <v>107.87529380877746</v>
      </c>
      <c r="L180" s="4">
        <f t="shared" si="74"/>
        <v>109.21829684288744</v>
      </c>
      <c r="M180" s="4">
        <f t="shared" si="74"/>
        <v>109.95414560682917</v>
      </c>
      <c r="N180" s="4">
        <f t="shared" si="74"/>
        <v>110.75490935718727</v>
      </c>
      <c r="O180" s="4">
        <f t="shared" si="74"/>
        <v>111.55014148575982</v>
      </c>
      <c r="P180" s="4">
        <f t="shared" si="74"/>
        <v>112.19347852542828</v>
      </c>
      <c r="Q180" s="4">
        <f t="shared" si="74"/>
        <v>112.87771090505564</v>
      </c>
    </row>
    <row r="181" spans="2:17" x14ac:dyDescent="0.3">
      <c r="C181" t="s">
        <v>37</v>
      </c>
      <c r="G181" s="4">
        <f>G159*G176*G178*G179</f>
        <v>0</v>
      </c>
      <c r="H181" s="4">
        <f t="shared" ref="H181:Q181" si="75">H159*H176*H178*H179</f>
        <v>675</v>
      </c>
      <c r="I181" s="4">
        <f t="shared" si="75"/>
        <v>660.46539274742815</v>
      </c>
      <c r="J181" s="4">
        <f t="shared" si="75"/>
        <v>648.30742654443247</v>
      </c>
      <c r="K181" s="4">
        <f t="shared" si="75"/>
        <v>639.05801416198744</v>
      </c>
      <c r="L181" s="4">
        <f t="shared" si="75"/>
        <v>647.02921510033411</v>
      </c>
      <c r="M181" s="4">
        <f t="shared" si="75"/>
        <v>654.09547251698814</v>
      </c>
      <c r="N181" s="4">
        <f t="shared" si="75"/>
        <v>659.85470361380771</v>
      </c>
      <c r="O181" s="4">
        <f t="shared" si="75"/>
        <v>664.51839289955251</v>
      </c>
      <c r="P181" s="4">
        <f t="shared" si="75"/>
        <v>668.99705873675066</v>
      </c>
      <c r="Q181" s="4">
        <f t="shared" si="75"/>
        <v>673.24266183248756</v>
      </c>
    </row>
    <row r="182" spans="2:17" x14ac:dyDescent="0.3">
      <c r="C182" t="s">
        <v>13</v>
      </c>
      <c r="G182" s="4">
        <f>G180+G181</f>
        <v>0</v>
      </c>
      <c r="H182" s="4">
        <f t="shared" ref="H182:Q182" si="76">H180+H181</f>
        <v>675</v>
      </c>
      <c r="I182" s="4">
        <f t="shared" si="76"/>
        <v>765.69808912114229</v>
      </c>
      <c r="J182" s="4">
        <f t="shared" si="76"/>
        <v>754.72844344293458</v>
      </c>
      <c r="K182" s="4">
        <f t="shared" si="76"/>
        <v>746.93330797076487</v>
      </c>
      <c r="L182" s="4">
        <f t="shared" si="76"/>
        <v>756.24751194322153</v>
      </c>
      <c r="M182" s="4">
        <f t="shared" si="76"/>
        <v>764.04961812381725</v>
      </c>
      <c r="N182" s="4">
        <f t="shared" si="76"/>
        <v>770.60961297099493</v>
      </c>
      <c r="O182" s="4">
        <f t="shared" si="76"/>
        <v>776.06853438531232</v>
      </c>
      <c r="P182" s="4">
        <f t="shared" si="76"/>
        <v>781.19053726217896</v>
      </c>
      <c r="Q182" s="4">
        <f t="shared" si="76"/>
        <v>786.12037273754322</v>
      </c>
    </row>
    <row r="183" spans="2:17" x14ac:dyDescent="0.3">
      <c r="C183" s="6" t="s">
        <v>39</v>
      </c>
      <c r="G183" s="60">
        <v>15</v>
      </c>
      <c r="H183" s="60">
        <v>15</v>
      </c>
      <c r="I183" s="60">
        <f>H183</f>
        <v>15</v>
      </c>
      <c r="J183" s="60">
        <f t="shared" ref="J183:Q184" si="77">I183</f>
        <v>15</v>
      </c>
      <c r="K183" s="60">
        <f t="shared" si="77"/>
        <v>15</v>
      </c>
      <c r="L183" s="60">
        <f t="shared" si="77"/>
        <v>15</v>
      </c>
      <c r="M183" s="60">
        <f t="shared" si="77"/>
        <v>15</v>
      </c>
      <c r="N183" s="60">
        <f t="shared" si="77"/>
        <v>15</v>
      </c>
      <c r="O183" s="60">
        <f t="shared" si="77"/>
        <v>15</v>
      </c>
      <c r="P183" s="60">
        <f t="shared" si="77"/>
        <v>15</v>
      </c>
      <c r="Q183" s="60">
        <f t="shared" si="77"/>
        <v>15</v>
      </c>
    </row>
    <row r="184" spans="2:17" x14ac:dyDescent="0.3">
      <c r="C184" s="6" t="s">
        <v>40</v>
      </c>
      <c r="G184" s="60">
        <v>42</v>
      </c>
      <c r="H184" s="60">
        <v>42</v>
      </c>
      <c r="I184" s="60">
        <f>H184</f>
        <v>42</v>
      </c>
      <c r="J184" s="60">
        <f t="shared" si="77"/>
        <v>42</v>
      </c>
      <c r="K184" s="60">
        <f t="shared" si="77"/>
        <v>42</v>
      </c>
      <c r="L184" s="60">
        <f t="shared" si="77"/>
        <v>42</v>
      </c>
      <c r="M184" s="60">
        <f t="shared" si="77"/>
        <v>42</v>
      </c>
      <c r="N184" s="60">
        <f t="shared" si="77"/>
        <v>42</v>
      </c>
      <c r="O184" s="60">
        <f t="shared" si="77"/>
        <v>42</v>
      </c>
      <c r="P184" s="60">
        <f t="shared" si="77"/>
        <v>42</v>
      </c>
      <c r="Q184" s="60">
        <f t="shared" si="77"/>
        <v>42</v>
      </c>
    </row>
    <row r="185" spans="2:17" x14ac:dyDescent="0.3">
      <c r="C185" s="39" t="s">
        <v>301</v>
      </c>
      <c r="D185" s="39"/>
      <c r="E185" s="39"/>
      <c r="F185" s="39"/>
      <c r="G185" s="40">
        <f>G182/(G183*G184)</f>
        <v>0</v>
      </c>
      <c r="H185" s="40">
        <f>H182/(H183*H184)</f>
        <v>1.0714285714285714</v>
      </c>
      <c r="I185" s="40">
        <f t="shared" ref="I185:Q185" si="78">I182/(I183*I184)</f>
        <v>1.2153937922557814</v>
      </c>
      <c r="J185" s="40">
        <f t="shared" si="78"/>
        <v>1.1979816562586263</v>
      </c>
      <c r="K185" s="40">
        <f t="shared" si="78"/>
        <v>1.1856084253504204</v>
      </c>
      <c r="L185" s="40">
        <f t="shared" si="78"/>
        <v>1.2003928761003517</v>
      </c>
      <c r="M185" s="40">
        <f t="shared" si="78"/>
        <v>1.2127771716251068</v>
      </c>
      <c r="N185" s="40">
        <f t="shared" si="78"/>
        <v>1.223189861858722</v>
      </c>
      <c r="O185" s="40">
        <f t="shared" si="78"/>
        <v>1.2318548164846228</v>
      </c>
      <c r="P185" s="40">
        <f t="shared" si="78"/>
        <v>1.2399849797812363</v>
      </c>
      <c r="Q185" s="40">
        <f t="shared" si="78"/>
        <v>1.2478101154564178</v>
      </c>
    </row>
    <row r="187" spans="2:17" x14ac:dyDescent="0.3">
      <c r="B187" s="38"/>
      <c r="C187" s="5" t="s">
        <v>302</v>
      </c>
      <c r="D187" s="37"/>
      <c r="E187" s="61"/>
      <c r="F187" s="61"/>
      <c r="G187" s="61"/>
      <c r="H187" s="61"/>
      <c r="I187" s="61"/>
      <c r="J187" s="61"/>
      <c r="K187" s="61"/>
      <c r="L187" s="61"/>
      <c r="M187" s="61"/>
      <c r="N187" s="61"/>
      <c r="O187" s="61"/>
      <c r="P187" s="61"/>
      <c r="Q187" s="61"/>
    </row>
    <row r="188" spans="2:17" x14ac:dyDescent="0.3">
      <c r="C188" s="6" t="s">
        <v>14</v>
      </c>
      <c r="E188" t="s">
        <v>28</v>
      </c>
      <c r="G188" s="58">
        <v>0.8</v>
      </c>
      <c r="H188" s="58">
        <v>0.8</v>
      </c>
      <c r="I188" s="58">
        <v>0.8</v>
      </c>
      <c r="J188" s="58">
        <v>0.8</v>
      </c>
      <c r="K188" s="58">
        <v>0.8</v>
      </c>
      <c r="L188" s="58">
        <v>0.8</v>
      </c>
      <c r="M188" s="58">
        <v>0.8</v>
      </c>
      <c r="N188" s="58">
        <v>0.8</v>
      </c>
      <c r="O188" s="58">
        <v>0.8</v>
      </c>
      <c r="P188" s="58">
        <v>0.8</v>
      </c>
      <c r="Q188" s="58">
        <v>0.8</v>
      </c>
    </row>
    <row r="189" spans="2:17" x14ac:dyDescent="0.3">
      <c r="C189" s="6" t="s">
        <v>21</v>
      </c>
      <c r="G189" s="57">
        <v>25</v>
      </c>
      <c r="H189" s="57">
        <v>25</v>
      </c>
      <c r="I189" s="57">
        <v>25</v>
      </c>
      <c r="J189" s="57">
        <v>25</v>
      </c>
      <c r="K189" s="57">
        <v>25</v>
      </c>
      <c r="L189" s="57">
        <v>25</v>
      </c>
      <c r="M189" s="57">
        <v>25</v>
      </c>
      <c r="N189" s="57">
        <v>25</v>
      </c>
      <c r="O189" s="57">
        <v>25</v>
      </c>
      <c r="P189" s="57">
        <v>25</v>
      </c>
      <c r="Q189" s="57">
        <v>25</v>
      </c>
    </row>
    <row r="190" spans="2:17" x14ac:dyDescent="0.3">
      <c r="C190" s="6" t="s">
        <v>15</v>
      </c>
      <c r="G190" s="58">
        <v>0.5</v>
      </c>
      <c r="H190" s="58">
        <v>0.5</v>
      </c>
      <c r="I190" s="58">
        <v>0.5</v>
      </c>
      <c r="J190" s="58">
        <v>0.5</v>
      </c>
      <c r="K190" s="58">
        <v>0.5</v>
      </c>
      <c r="L190" s="58">
        <v>0.5</v>
      </c>
      <c r="M190" s="58">
        <v>0.5</v>
      </c>
      <c r="N190" s="58">
        <v>0.5</v>
      </c>
      <c r="O190" s="58">
        <v>0.5</v>
      </c>
      <c r="P190" s="58">
        <v>0.5</v>
      </c>
      <c r="Q190" s="58">
        <v>0.5</v>
      </c>
    </row>
    <row r="191" spans="2:17" x14ac:dyDescent="0.3">
      <c r="C191" s="6" t="s">
        <v>16</v>
      </c>
      <c r="G191" s="57">
        <v>16</v>
      </c>
      <c r="H191" s="57">
        <v>16</v>
      </c>
      <c r="I191" s="57">
        <v>16</v>
      </c>
      <c r="J191" s="57">
        <v>16</v>
      </c>
      <c r="K191" s="57">
        <v>16</v>
      </c>
      <c r="L191" s="57">
        <v>16</v>
      </c>
      <c r="M191" s="57">
        <v>16</v>
      </c>
      <c r="N191" s="57">
        <v>16</v>
      </c>
      <c r="O191" s="57">
        <v>16</v>
      </c>
      <c r="P191" s="57">
        <v>16</v>
      </c>
      <c r="Q191" s="57">
        <v>16</v>
      </c>
    </row>
    <row r="192" spans="2:17" x14ac:dyDescent="0.3">
      <c r="C192" s="6" t="s">
        <v>41</v>
      </c>
      <c r="E192" t="s">
        <v>29</v>
      </c>
      <c r="G192" s="62">
        <v>1</v>
      </c>
      <c r="H192" s="62">
        <v>1</v>
      </c>
      <c r="I192" s="62">
        <v>1</v>
      </c>
      <c r="J192" s="62">
        <v>1</v>
      </c>
      <c r="K192" s="62">
        <v>1</v>
      </c>
      <c r="L192" s="62">
        <v>1</v>
      </c>
      <c r="M192" s="62">
        <v>1</v>
      </c>
      <c r="N192" s="62">
        <v>1</v>
      </c>
      <c r="O192" s="62">
        <v>1</v>
      </c>
      <c r="P192" s="62">
        <v>1</v>
      </c>
      <c r="Q192" s="62">
        <v>1</v>
      </c>
    </row>
    <row r="193" spans="2:17" x14ac:dyDescent="0.3">
      <c r="C193" t="s">
        <v>17</v>
      </c>
      <c r="G193" s="4">
        <f>SUM(G97)*G188*G189*G192</f>
        <v>0</v>
      </c>
      <c r="H193" s="4">
        <f t="shared" ref="H193:Q193" si="79">SUM(H97)*H188*H189*H192</f>
        <v>0</v>
      </c>
      <c r="I193" s="4">
        <f t="shared" si="79"/>
        <v>1403.102618316188</v>
      </c>
      <c r="J193" s="4">
        <f t="shared" si="79"/>
        <v>1418.9468919800288</v>
      </c>
      <c r="K193" s="4">
        <f t="shared" si="79"/>
        <v>1438.3372507836996</v>
      </c>
      <c r="L193" s="4">
        <f t="shared" si="79"/>
        <v>1456.2439579051659</v>
      </c>
      <c r="M193" s="4">
        <f t="shared" si="79"/>
        <v>1466.0552747577221</v>
      </c>
      <c r="N193" s="4">
        <f t="shared" si="79"/>
        <v>1476.7321247624971</v>
      </c>
      <c r="O193" s="4">
        <f t="shared" si="79"/>
        <v>1487.3352198101311</v>
      </c>
      <c r="P193" s="4">
        <f t="shared" si="79"/>
        <v>1495.9130470057105</v>
      </c>
      <c r="Q193" s="4">
        <f t="shared" si="79"/>
        <v>1505.0361454007418</v>
      </c>
    </row>
    <row r="194" spans="2:17" x14ac:dyDescent="0.3">
      <c r="C194" t="s">
        <v>43</v>
      </c>
      <c r="G194" s="4">
        <f>(G98*G190*G191*G192)</f>
        <v>0</v>
      </c>
      <c r="H194" s="4">
        <f t="shared" ref="H194:Q194" si="80">(H98*H190*H191*H192)</f>
        <v>0</v>
      </c>
      <c r="I194" s="4">
        <f t="shared" si="80"/>
        <v>0</v>
      </c>
      <c r="J194" s="4">
        <f t="shared" si="80"/>
        <v>0</v>
      </c>
      <c r="K194" s="4">
        <f t="shared" si="80"/>
        <v>0</v>
      </c>
      <c r="L194" s="4">
        <f t="shared" si="80"/>
        <v>0</v>
      </c>
      <c r="M194" s="4">
        <f t="shared" si="80"/>
        <v>0</v>
      </c>
      <c r="N194" s="4">
        <f t="shared" si="80"/>
        <v>0</v>
      </c>
      <c r="O194" s="4">
        <f t="shared" si="80"/>
        <v>0</v>
      </c>
      <c r="P194" s="4">
        <f t="shared" si="80"/>
        <v>0</v>
      </c>
      <c r="Q194" s="4">
        <f t="shared" si="80"/>
        <v>0</v>
      </c>
    </row>
    <row r="195" spans="2:17" x14ac:dyDescent="0.3">
      <c r="C195" s="6" t="s">
        <v>42</v>
      </c>
      <c r="E195" t="s">
        <v>29</v>
      </c>
      <c r="G195" s="57">
        <v>15</v>
      </c>
      <c r="H195" s="57">
        <v>15</v>
      </c>
      <c r="I195" s="57">
        <f>H195</f>
        <v>15</v>
      </c>
      <c r="J195" s="57">
        <f t="shared" ref="J195:Q196" si="81">I195</f>
        <v>15</v>
      </c>
      <c r="K195" s="57">
        <f t="shared" si="81"/>
        <v>15</v>
      </c>
      <c r="L195" s="57">
        <f t="shared" si="81"/>
        <v>15</v>
      </c>
      <c r="M195" s="57">
        <f t="shared" si="81"/>
        <v>15</v>
      </c>
      <c r="N195" s="57">
        <f t="shared" si="81"/>
        <v>15</v>
      </c>
      <c r="O195" s="57">
        <f t="shared" si="81"/>
        <v>15</v>
      </c>
      <c r="P195" s="57">
        <f t="shared" si="81"/>
        <v>15</v>
      </c>
      <c r="Q195" s="57">
        <f t="shared" si="81"/>
        <v>15</v>
      </c>
    </row>
    <row r="196" spans="2:17" x14ac:dyDescent="0.3">
      <c r="C196" s="6" t="s">
        <v>40</v>
      </c>
      <c r="G196" s="57">
        <v>42</v>
      </c>
      <c r="H196" s="57">
        <v>42</v>
      </c>
      <c r="I196" s="57">
        <f>H196</f>
        <v>42</v>
      </c>
      <c r="J196" s="57">
        <f t="shared" si="81"/>
        <v>42</v>
      </c>
      <c r="K196" s="57">
        <f t="shared" si="81"/>
        <v>42</v>
      </c>
      <c r="L196" s="57">
        <f t="shared" si="81"/>
        <v>42</v>
      </c>
      <c r="M196" s="57">
        <f t="shared" si="81"/>
        <v>42</v>
      </c>
      <c r="N196" s="57">
        <f t="shared" si="81"/>
        <v>42</v>
      </c>
      <c r="O196" s="57">
        <f t="shared" si="81"/>
        <v>42</v>
      </c>
      <c r="P196" s="57">
        <f t="shared" si="81"/>
        <v>42</v>
      </c>
      <c r="Q196" s="57">
        <f t="shared" si="81"/>
        <v>42</v>
      </c>
    </row>
    <row r="197" spans="2:17" x14ac:dyDescent="0.3">
      <c r="C197" s="39" t="s">
        <v>303</v>
      </c>
      <c r="D197" s="39"/>
      <c r="E197" s="39"/>
      <c r="F197" s="39"/>
      <c r="G197" s="40">
        <f>(G193+G194)/(G195*G196)</f>
        <v>0</v>
      </c>
      <c r="H197" s="40">
        <f>(H193+H194)/(H195*H196)</f>
        <v>0</v>
      </c>
      <c r="I197" s="40">
        <f t="shared" ref="I197:Q197" si="82">(I193+I194)/(I195*I196)</f>
        <v>2.2271470132002986</v>
      </c>
      <c r="J197" s="40">
        <f t="shared" si="82"/>
        <v>2.2522966539365536</v>
      </c>
      <c r="K197" s="40">
        <f t="shared" si="82"/>
        <v>2.2830750012439678</v>
      </c>
      <c r="L197" s="40">
        <f t="shared" si="82"/>
        <v>2.3114983458812155</v>
      </c>
      <c r="M197" s="40">
        <f t="shared" si="82"/>
        <v>2.3270718646947972</v>
      </c>
      <c r="N197" s="40">
        <f t="shared" si="82"/>
        <v>2.3440192456547573</v>
      </c>
      <c r="O197" s="40">
        <f t="shared" si="82"/>
        <v>2.3608495552541764</v>
      </c>
      <c r="P197" s="40">
        <f t="shared" si="82"/>
        <v>2.3744651539773183</v>
      </c>
      <c r="Q197" s="40">
        <f t="shared" si="82"/>
        <v>2.38894626254086</v>
      </c>
    </row>
    <row r="198" spans="2:17" x14ac:dyDescent="0.3">
      <c r="C198" s="14"/>
      <c r="G198" s="13"/>
      <c r="H198" s="13"/>
      <c r="I198" s="13"/>
      <c r="J198" s="13"/>
      <c r="K198" s="13"/>
      <c r="L198" s="13"/>
      <c r="M198" s="13"/>
      <c r="N198" s="13"/>
      <c r="O198" s="13"/>
      <c r="P198" s="13"/>
      <c r="Q198" s="13"/>
    </row>
    <row r="199" spans="2:17" x14ac:dyDescent="0.3">
      <c r="B199" s="38"/>
      <c r="C199" s="5" t="s">
        <v>304</v>
      </c>
      <c r="D199" s="37"/>
      <c r="E199" s="61"/>
      <c r="F199" s="61"/>
      <c r="G199" s="61"/>
      <c r="H199" s="61"/>
      <c r="I199" s="61"/>
      <c r="J199" s="61"/>
      <c r="K199" s="61"/>
      <c r="L199" s="61"/>
      <c r="M199" s="61"/>
      <c r="N199" s="61"/>
      <c r="O199" s="61"/>
      <c r="P199" s="61"/>
      <c r="Q199" s="61"/>
    </row>
    <row r="200" spans="2:17" x14ac:dyDescent="0.3">
      <c r="C200" s="6" t="s">
        <v>18</v>
      </c>
      <c r="E200" t="s">
        <v>30</v>
      </c>
      <c r="G200" s="58">
        <v>0.33</v>
      </c>
      <c r="H200" s="58">
        <v>0.33</v>
      </c>
      <c r="I200" s="58">
        <v>0.33</v>
      </c>
      <c r="J200" s="58">
        <v>0.33</v>
      </c>
      <c r="K200" s="58">
        <f t="shared" ref="K200:Q200" si="83">J200</f>
        <v>0.33</v>
      </c>
      <c r="L200" s="58">
        <f t="shared" si="83"/>
        <v>0.33</v>
      </c>
      <c r="M200" s="58">
        <f t="shared" si="83"/>
        <v>0.33</v>
      </c>
      <c r="N200" s="58">
        <f t="shared" si="83"/>
        <v>0.33</v>
      </c>
      <c r="O200" s="58">
        <f t="shared" si="83"/>
        <v>0.33</v>
      </c>
      <c r="P200" s="58">
        <f t="shared" si="83"/>
        <v>0.33</v>
      </c>
      <c r="Q200" s="58">
        <f t="shared" si="83"/>
        <v>0.33</v>
      </c>
    </row>
    <row r="201" spans="2:17" x14ac:dyDescent="0.3">
      <c r="C201" s="6" t="s">
        <v>20</v>
      </c>
      <c r="G201" s="57">
        <v>10</v>
      </c>
      <c r="H201" s="57">
        <v>10</v>
      </c>
      <c r="I201" s="57">
        <v>10</v>
      </c>
      <c r="J201" s="57">
        <v>10</v>
      </c>
      <c r="K201" s="57">
        <v>10</v>
      </c>
      <c r="L201" s="57">
        <v>10</v>
      </c>
      <c r="M201" s="57">
        <v>10</v>
      </c>
      <c r="N201" s="57">
        <v>10</v>
      </c>
      <c r="O201" s="57">
        <v>10</v>
      </c>
      <c r="P201" s="57">
        <v>10</v>
      </c>
      <c r="Q201" s="57">
        <v>10</v>
      </c>
    </row>
    <row r="202" spans="2:17" x14ac:dyDescent="0.3">
      <c r="C202" s="6" t="s">
        <v>19</v>
      </c>
      <c r="E202" t="s">
        <v>31</v>
      </c>
      <c r="G202" s="57">
        <v>1.5</v>
      </c>
      <c r="H202" s="57">
        <v>1.5</v>
      </c>
      <c r="I202" s="57">
        <v>1.5</v>
      </c>
      <c r="J202" s="57">
        <v>1.5</v>
      </c>
      <c r="K202" s="57">
        <v>1.5</v>
      </c>
      <c r="L202" s="57">
        <v>1.5</v>
      </c>
      <c r="M202" s="57">
        <v>1.5</v>
      </c>
      <c r="N202" s="57">
        <v>1.5</v>
      </c>
      <c r="O202" s="57">
        <v>1.5</v>
      </c>
      <c r="P202" s="57">
        <v>1.5</v>
      </c>
      <c r="Q202" s="57">
        <v>1.5</v>
      </c>
    </row>
    <row r="203" spans="2:17" x14ac:dyDescent="0.3">
      <c r="C203" t="s">
        <v>45</v>
      </c>
      <c r="G203" s="4">
        <f t="shared" ref="G203:Q203" si="84">G97*G200*G201*G202</f>
        <v>0</v>
      </c>
      <c r="H203" s="4">
        <f t="shared" si="84"/>
        <v>0</v>
      </c>
      <c r="I203" s="4">
        <f t="shared" si="84"/>
        <v>347.26789803325653</v>
      </c>
      <c r="J203" s="4">
        <f t="shared" si="84"/>
        <v>351.18935576505714</v>
      </c>
      <c r="K203" s="4">
        <f t="shared" si="84"/>
        <v>355.98846956896568</v>
      </c>
      <c r="L203" s="4">
        <f t="shared" si="84"/>
        <v>360.42037958152855</v>
      </c>
      <c r="M203" s="4">
        <f t="shared" si="84"/>
        <v>362.84868050253624</v>
      </c>
      <c r="N203" s="4">
        <f t="shared" si="84"/>
        <v>365.49120087871802</v>
      </c>
      <c r="O203" s="4">
        <f t="shared" si="84"/>
        <v>368.11546690300736</v>
      </c>
      <c r="P203" s="4">
        <f t="shared" si="84"/>
        <v>370.23847913391342</v>
      </c>
      <c r="Q203" s="4">
        <f t="shared" si="84"/>
        <v>372.49644598668357</v>
      </c>
    </row>
    <row r="204" spans="2:17" x14ac:dyDescent="0.3">
      <c r="C204" t="s">
        <v>46</v>
      </c>
      <c r="G204" s="4">
        <f t="shared" ref="G204:Q204" si="85">G98*G200*G201*G202</f>
        <v>0</v>
      </c>
      <c r="H204" s="4">
        <f t="shared" si="85"/>
        <v>0</v>
      </c>
      <c r="I204" s="4">
        <f t="shared" si="85"/>
        <v>0</v>
      </c>
      <c r="J204" s="4">
        <f t="shared" si="85"/>
        <v>0</v>
      </c>
      <c r="K204" s="4">
        <f t="shared" si="85"/>
        <v>0</v>
      </c>
      <c r="L204" s="4">
        <f t="shared" si="85"/>
        <v>0</v>
      </c>
      <c r="M204" s="4">
        <f t="shared" si="85"/>
        <v>0</v>
      </c>
      <c r="N204" s="4">
        <f t="shared" si="85"/>
        <v>0</v>
      </c>
      <c r="O204" s="4">
        <f t="shared" si="85"/>
        <v>0</v>
      </c>
      <c r="P204" s="4">
        <f t="shared" si="85"/>
        <v>0</v>
      </c>
      <c r="Q204" s="4">
        <f t="shared" si="85"/>
        <v>0</v>
      </c>
    </row>
    <row r="205" spans="2:17" x14ac:dyDescent="0.3">
      <c r="C205" s="6" t="s">
        <v>44</v>
      </c>
      <c r="E205" t="s">
        <v>31</v>
      </c>
      <c r="G205" s="57">
        <v>15</v>
      </c>
      <c r="H205" s="57">
        <v>15</v>
      </c>
      <c r="I205" s="57">
        <v>15</v>
      </c>
      <c r="J205" s="57">
        <v>15</v>
      </c>
      <c r="K205" s="57">
        <v>15</v>
      </c>
      <c r="L205" s="57">
        <v>15</v>
      </c>
      <c r="M205" s="57">
        <v>15</v>
      </c>
      <c r="N205" s="57">
        <v>15</v>
      </c>
      <c r="O205" s="57">
        <v>15</v>
      </c>
      <c r="P205" s="57">
        <v>15</v>
      </c>
      <c r="Q205" s="57">
        <v>15</v>
      </c>
    </row>
    <row r="206" spans="2:17" x14ac:dyDescent="0.3">
      <c r="C206" s="6" t="s">
        <v>40</v>
      </c>
      <c r="G206" s="57">
        <v>42</v>
      </c>
      <c r="H206" s="57">
        <v>42</v>
      </c>
      <c r="I206" s="57">
        <v>42</v>
      </c>
      <c r="J206" s="57">
        <v>42</v>
      </c>
      <c r="K206" s="57">
        <v>42</v>
      </c>
      <c r="L206" s="57">
        <v>42</v>
      </c>
      <c r="M206" s="57">
        <v>42</v>
      </c>
      <c r="N206" s="57">
        <v>42</v>
      </c>
      <c r="O206" s="57">
        <v>42</v>
      </c>
      <c r="P206" s="57">
        <v>42</v>
      </c>
      <c r="Q206" s="57">
        <v>42</v>
      </c>
    </row>
    <row r="207" spans="2:17" x14ac:dyDescent="0.3">
      <c r="C207" s="39" t="s">
        <v>305</v>
      </c>
      <c r="D207" s="39"/>
      <c r="E207" s="39"/>
      <c r="F207" s="39"/>
      <c r="G207" s="40">
        <f>(G203+G204)/(G205*G206)</f>
        <v>0</v>
      </c>
      <c r="H207" s="40">
        <f>(H203+H204)/(H205*H206)</f>
        <v>0</v>
      </c>
      <c r="I207" s="40">
        <f t="shared" ref="I207:Q207" si="86">(I203+I204)/(I205*I206)</f>
        <v>0.5512188857670739</v>
      </c>
      <c r="J207" s="40">
        <f t="shared" si="86"/>
        <v>0.55744342184929707</v>
      </c>
      <c r="K207" s="40">
        <f t="shared" si="86"/>
        <v>0.56506106280788204</v>
      </c>
      <c r="L207" s="40">
        <f t="shared" si="86"/>
        <v>0.57209584060560092</v>
      </c>
      <c r="M207" s="40">
        <f t="shared" si="86"/>
        <v>0.57595028651196234</v>
      </c>
      <c r="N207" s="40">
        <f t="shared" si="86"/>
        <v>0.58014476329955245</v>
      </c>
      <c r="O207" s="40">
        <f t="shared" si="86"/>
        <v>0.5843102649254085</v>
      </c>
      <c r="P207" s="40">
        <f t="shared" si="86"/>
        <v>0.58768012560938643</v>
      </c>
      <c r="Q207" s="40">
        <f t="shared" si="86"/>
        <v>0.59126419997886281</v>
      </c>
    </row>
    <row r="208" spans="2:17" x14ac:dyDescent="0.3">
      <c r="C208" s="14"/>
      <c r="G208" s="13"/>
      <c r="H208" s="13"/>
      <c r="I208" s="13"/>
      <c r="J208" s="13"/>
      <c r="K208" s="13"/>
      <c r="L208" s="13"/>
      <c r="M208" s="13"/>
      <c r="N208" s="13"/>
      <c r="O208" s="13"/>
      <c r="P208" s="13"/>
      <c r="Q208" s="13"/>
    </row>
    <row r="209" spans="2:17" x14ac:dyDescent="0.3">
      <c r="B209" s="6"/>
      <c r="C209" s="39"/>
      <c r="D209" s="39"/>
      <c r="E209" s="39"/>
      <c r="F209" s="39"/>
      <c r="G209" s="40"/>
      <c r="H209" s="40"/>
      <c r="I209" s="40"/>
      <c r="J209" s="40"/>
      <c r="K209" s="40"/>
      <c r="L209" s="40"/>
      <c r="M209" s="40"/>
      <c r="N209" s="40"/>
      <c r="O209" s="40"/>
      <c r="P209" s="40"/>
      <c r="Q209" s="40"/>
    </row>
    <row r="210" spans="2:17" x14ac:dyDescent="0.3">
      <c r="B210" s="66"/>
      <c r="C210" s="67" t="s">
        <v>306</v>
      </c>
      <c r="D210" s="66"/>
      <c r="E210" s="66" t="s">
        <v>7</v>
      </c>
      <c r="F210" s="66"/>
      <c r="G210" s="68"/>
      <c r="H210" s="68"/>
      <c r="I210" s="68"/>
      <c r="J210" s="68"/>
      <c r="K210" s="68"/>
      <c r="L210" s="68"/>
      <c r="M210" s="68"/>
      <c r="N210" s="68"/>
      <c r="O210" s="68"/>
      <c r="P210" s="68"/>
      <c r="Q210" s="68"/>
    </row>
    <row r="212" spans="2:17" x14ac:dyDescent="0.3">
      <c r="B212" s="5"/>
      <c r="C212" s="5" t="str">
        <f>C166</f>
        <v>WTE - Care coordinators</v>
      </c>
      <c r="D212" s="5"/>
      <c r="E212" s="5"/>
      <c r="F212" s="5"/>
      <c r="G212" s="5"/>
      <c r="H212" s="5"/>
      <c r="I212" s="5"/>
      <c r="J212" s="5"/>
      <c r="K212" s="5"/>
      <c r="L212" s="5"/>
      <c r="M212" s="5"/>
      <c r="N212" s="5"/>
      <c r="O212" s="5"/>
      <c r="P212" s="5"/>
      <c r="Q212" s="5"/>
    </row>
    <row r="213" spans="2:17" x14ac:dyDescent="0.3">
      <c r="C213" s="25" t="s">
        <v>307</v>
      </c>
      <c r="G213" s="10">
        <f t="shared" ref="G213:Q213" si="87">G166</f>
        <v>0</v>
      </c>
      <c r="H213" s="10">
        <f t="shared" si="87"/>
        <v>15</v>
      </c>
      <c r="I213" s="10">
        <f t="shared" si="87"/>
        <v>14.677008727720626</v>
      </c>
      <c r="J213" s="10">
        <f t="shared" si="87"/>
        <v>14.406831700987389</v>
      </c>
      <c r="K213" s="10">
        <f t="shared" si="87"/>
        <v>14.201289203599721</v>
      </c>
      <c r="L213" s="10">
        <f t="shared" si="87"/>
        <v>14.378427002229648</v>
      </c>
      <c r="M213" s="10">
        <f t="shared" si="87"/>
        <v>14.535454944821959</v>
      </c>
      <c r="N213" s="10">
        <f t="shared" si="87"/>
        <v>14.663437858084617</v>
      </c>
      <c r="O213" s="10">
        <f t="shared" si="87"/>
        <v>14.767075397767833</v>
      </c>
      <c r="P213" s="10">
        <f t="shared" si="87"/>
        <v>14.866601305261126</v>
      </c>
      <c r="Q213" s="10">
        <f t="shared" si="87"/>
        <v>14.960948040721945</v>
      </c>
    </row>
    <row r="214" spans="2:17" x14ac:dyDescent="0.3">
      <c r="C214" s="25" t="s">
        <v>308</v>
      </c>
      <c r="G214" s="10">
        <f>SUM(G218:G227)</f>
        <v>10</v>
      </c>
      <c r="H214" s="10">
        <f t="shared" ref="H214:Q214" si="88">SUM(H218:H227)</f>
        <v>10</v>
      </c>
      <c r="I214" s="10">
        <f t="shared" si="88"/>
        <v>10</v>
      </c>
      <c r="J214" s="10">
        <f t="shared" si="88"/>
        <v>10</v>
      </c>
      <c r="K214" s="10">
        <f t="shared" si="88"/>
        <v>10</v>
      </c>
      <c r="L214" s="10">
        <f t="shared" si="88"/>
        <v>10</v>
      </c>
      <c r="M214" s="10">
        <f t="shared" si="88"/>
        <v>10</v>
      </c>
      <c r="N214" s="10">
        <f t="shared" si="88"/>
        <v>10</v>
      </c>
      <c r="O214" s="10">
        <f t="shared" si="88"/>
        <v>10</v>
      </c>
      <c r="P214" s="10">
        <f t="shared" si="88"/>
        <v>10</v>
      </c>
      <c r="Q214" s="10">
        <f t="shared" si="88"/>
        <v>10</v>
      </c>
    </row>
    <row r="215" spans="2:17" x14ac:dyDescent="0.3">
      <c r="C215" s="25" t="s">
        <v>309</v>
      </c>
      <c r="G215" s="10">
        <f>G214-G213</f>
        <v>10</v>
      </c>
      <c r="H215" s="10">
        <f t="shared" ref="H215:Q215" si="89">H214-H213</f>
        <v>-5</v>
      </c>
      <c r="I215" s="10">
        <f t="shared" si="89"/>
        <v>-4.6770087277206258</v>
      </c>
      <c r="J215" s="10">
        <f t="shared" si="89"/>
        <v>-4.4068317009873894</v>
      </c>
      <c r="K215" s="10">
        <f t="shared" si="89"/>
        <v>-4.2012892035997211</v>
      </c>
      <c r="L215" s="10">
        <f t="shared" si="89"/>
        <v>-4.3784270022296479</v>
      </c>
      <c r="M215" s="10">
        <f t="shared" si="89"/>
        <v>-4.535454944821959</v>
      </c>
      <c r="N215" s="10">
        <f t="shared" si="89"/>
        <v>-4.6634378580846167</v>
      </c>
      <c r="O215" s="10">
        <f t="shared" si="89"/>
        <v>-4.7670753977678331</v>
      </c>
      <c r="P215" s="10">
        <f t="shared" si="89"/>
        <v>-4.8666013052611259</v>
      </c>
      <c r="Q215" s="10">
        <f t="shared" si="89"/>
        <v>-4.9609480407219451</v>
      </c>
    </row>
    <row r="216" spans="2:17" x14ac:dyDescent="0.3">
      <c r="C216" s="25" t="s">
        <v>310</v>
      </c>
      <c r="G216" s="69">
        <f>SUMPRODUCT($D218:$D227,G218:G227)</f>
        <v>370000</v>
      </c>
      <c r="H216" s="69">
        <f t="shared" ref="H216:Q216" si="90">SUMPRODUCT($D218:$D227,H218:H227)</f>
        <v>370000</v>
      </c>
      <c r="I216" s="69">
        <f t="shared" si="90"/>
        <v>370000</v>
      </c>
      <c r="J216" s="69">
        <f t="shared" si="90"/>
        <v>370000</v>
      </c>
      <c r="K216" s="69">
        <f t="shared" si="90"/>
        <v>370000</v>
      </c>
      <c r="L216" s="69">
        <f t="shared" si="90"/>
        <v>370000</v>
      </c>
      <c r="M216" s="69">
        <f t="shared" si="90"/>
        <v>370000</v>
      </c>
      <c r="N216" s="69">
        <f t="shared" si="90"/>
        <v>370000</v>
      </c>
      <c r="O216" s="69">
        <f t="shared" si="90"/>
        <v>370000</v>
      </c>
      <c r="P216" s="69">
        <f t="shared" si="90"/>
        <v>370000</v>
      </c>
      <c r="Q216" s="69">
        <f t="shared" si="90"/>
        <v>370000</v>
      </c>
    </row>
    <row r="217" spans="2:17" x14ac:dyDescent="0.3">
      <c r="B217" s="29"/>
      <c r="C217" s="30" t="s">
        <v>312</v>
      </c>
      <c r="D217" s="30" t="s">
        <v>318</v>
      </c>
      <c r="E217" s="29"/>
      <c r="F217" s="29"/>
      <c r="G217" s="31"/>
      <c r="H217" s="31"/>
      <c r="I217" s="31"/>
      <c r="J217" s="31"/>
      <c r="K217" s="31"/>
      <c r="L217" s="31"/>
      <c r="M217" s="31"/>
      <c r="N217" s="31"/>
      <c r="O217" s="31"/>
      <c r="P217" s="31"/>
      <c r="Q217" s="31"/>
    </row>
    <row r="218" spans="2:17" x14ac:dyDescent="0.3">
      <c r="B218" s="26">
        <v>1</v>
      </c>
      <c r="C218" s="70" t="s">
        <v>121</v>
      </c>
      <c r="D218" s="73">
        <v>37000</v>
      </c>
      <c r="E218" s="71"/>
      <c r="F218" s="71"/>
      <c r="G218" s="72">
        <v>10</v>
      </c>
      <c r="H218" s="72">
        <v>10</v>
      </c>
      <c r="I218" s="72">
        <v>10</v>
      </c>
      <c r="J218" s="72">
        <v>10</v>
      </c>
      <c r="K218" s="72">
        <v>10</v>
      </c>
      <c r="L218" s="72">
        <v>10</v>
      </c>
      <c r="M218" s="72">
        <v>10</v>
      </c>
      <c r="N218" s="72">
        <v>10</v>
      </c>
      <c r="O218" s="72">
        <v>10</v>
      </c>
      <c r="P218" s="72">
        <v>10</v>
      </c>
      <c r="Q218" s="72">
        <v>10</v>
      </c>
    </row>
    <row r="219" spans="2:17" x14ac:dyDescent="0.3">
      <c r="B219" s="26">
        <v>2</v>
      </c>
      <c r="C219" s="70"/>
      <c r="D219" s="73"/>
      <c r="E219" s="71"/>
      <c r="F219" s="71"/>
      <c r="G219" s="72"/>
      <c r="H219" s="72"/>
      <c r="I219" s="72"/>
      <c r="J219" s="72"/>
      <c r="K219" s="72"/>
      <c r="L219" s="72"/>
      <c r="M219" s="72"/>
      <c r="N219" s="72"/>
      <c r="O219" s="72"/>
      <c r="P219" s="72"/>
      <c r="Q219" s="72"/>
    </row>
    <row r="220" spans="2:17" x14ac:dyDescent="0.3">
      <c r="B220" s="26">
        <v>3</v>
      </c>
      <c r="C220" s="70"/>
      <c r="D220" s="73"/>
      <c r="E220" s="71"/>
      <c r="F220" s="71"/>
      <c r="G220" s="72"/>
      <c r="H220" s="72"/>
      <c r="I220" s="72"/>
      <c r="J220" s="72"/>
      <c r="K220" s="72"/>
      <c r="L220" s="72"/>
      <c r="M220" s="72"/>
      <c r="N220" s="72"/>
      <c r="O220" s="72"/>
      <c r="P220" s="72"/>
      <c r="Q220" s="72"/>
    </row>
    <row r="221" spans="2:17" x14ac:dyDescent="0.3">
      <c r="B221" s="26">
        <v>4</v>
      </c>
      <c r="C221" s="70"/>
      <c r="D221" s="73"/>
      <c r="E221" s="71"/>
      <c r="F221" s="71"/>
      <c r="G221" s="72"/>
      <c r="H221" s="72"/>
      <c r="I221" s="72"/>
      <c r="J221" s="72"/>
      <c r="K221" s="72"/>
      <c r="L221" s="72"/>
      <c r="M221" s="72"/>
      <c r="N221" s="72"/>
      <c r="O221" s="72"/>
      <c r="P221" s="72"/>
      <c r="Q221" s="72"/>
    </row>
    <row r="222" spans="2:17" x14ac:dyDescent="0.3">
      <c r="B222" s="26">
        <v>5</v>
      </c>
      <c r="C222" s="70"/>
      <c r="D222" s="73"/>
      <c r="E222" s="71"/>
      <c r="F222" s="71"/>
      <c r="G222" s="72"/>
      <c r="H222" s="72"/>
      <c r="I222" s="72"/>
      <c r="J222" s="72"/>
      <c r="K222" s="72"/>
      <c r="L222" s="72"/>
      <c r="M222" s="72"/>
      <c r="N222" s="72"/>
      <c r="O222" s="72"/>
      <c r="P222" s="72"/>
      <c r="Q222" s="72"/>
    </row>
    <row r="223" spans="2:17" x14ac:dyDescent="0.3">
      <c r="B223" s="26">
        <v>6</v>
      </c>
      <c r="C223" s="70"/>
      <c r="D223" s="73"/>
      <c r="E223" s="71"/>
      <c r="F223" s="71"/>
      <c r="G223" s="72"/>
      <c r="H223" s="72"/>
      <c r="I223" s="72"/>
      <c r="J223" s="72"/>
      <c r="K223" s="72"/>
      <c r="L223" s="72"/>
      <c r="M223" s="72"/>
      <c r="N223" s="72"/>
      <c r="O223" s="72"/>
      <c r="P223" s="72"/>
      <c r="Q223" s="72"/>
    </row>
    <row r="224" spans="2:17" x14ac:dyDescent="0.3">
      <c r="B224" s="26">
        <v>7</v>
      </c>
      <c r="C224" s="70"/>
      <c r="D224" s="73"/>
      <c r="E224" s="71"/>
      <c r="F224" s="71"/>
      <c r="G224" s="72"/>
      <c r="H224" s="72"/>
      <c r="I224" s="72"/>
      <c r="J224" s="72"/>
      <c r="K224" s="72"/>
      <c r="L224" s="72"/>
      <c r="M224" s="72"/>
      <c r="N224" s="72"/>
      <c r="O224" s="72"/>
      <c r="P224" s="72"/>
      <c r="Q224" s="72"/>
    </row>
    <row r="225" spans="2:17" x14ac:dyDescent="0.3">
      <c r="B225" s="26">
        <v>8</v>
      </c>
      <c r="C225" s="70"/>
      <c r="D225" s="73"/>
      <c r="E225" s="71"/>
      <c r="F225" s="71"/>
      <c r="G225" s="72"/>
      <c r="H225" s="72"/>
      <c r="I225" s="72"/>
      <c r="J225" s="72"/>
      <c r="K225" s="72"/>
      <c r="L225" s="72"/>
      <c r="M225" s="72"/>
      <c r="N225" s="72"/>
      <c r="O225" s="72"/>
      <c r="P225" s="72"/>
      <c r="Q225" s="72"/>
    </row>
    <row r="226" spans="2:17" x14ac:dyDescent="0.3">
      <c r="B226" s="26">
        <v>9</v>
      </c>
      <c r="C226" s="70"/>
      <c r="D226" s="73"/>
      <c r="E226" s="71"/>
      <c r="F226" s="71"/>
      <c r="G226" s="72"/>
      <c r="H226" s="72"/>
      <c r="I226" s="72"/>
      <c r="J226" s="72"/>
      <c r="K226" s="72"/>
      <c r="L226" s="72"/>
      <c r="M226" s="72"/>
      <c r="N226" s="72"/>
      <c r="O226" s="72"/>
      <c r="P226" s="72"/>
      <c r="Q226" s="72"/>
    </row>
    <row r="227" spans="2:17" x14ac:dyDescent="0.3">
      <c r="B227" s="26">
        <v>10</v>
      </c>
      <c r="C227" s="70"/>
      <c r="D227" s="73"/>
      <c r="E227" s="71"/>
      <c r="F227" s="71"/>
      <c r="G227" s="72"/>
      <c r="H227" s="72"/>
      <c r="I227" s="72"/>
      <c r="J227" s="72"/>
      <c r="K227" s="72"/>
      <c r="L227" s="72"/>
      <c r="M227" s="72"/>
      <c r="N227" s="72"/>
      <c r="O227" s="72"/>
      <c r="P227" s="72"/>
      <c r="Q227" s="72"/>
    </row>
    <row r="229" spans="2:17" x14ac:dyDescent="0.3">
      <c r="B229" s="5"/>
      <c r="C229" s="5" t="str">
        <f>C170</f>
        <v>WTE - Team Leaders</v>
      </c>
      <c r="D229" s="5"/>
      <c r="E229" s="5"/>
      <c r="F229" s="5"/>
      <c r="G229" s="5"/>
      <c r="H229" s="5"/>
      <c r="I229" s="5"/>
      <c r="J229" s="5"/>
      <c r="K229" s="5"/>
      <c r="L229" s="5"/>
      <c r="M229" s="5"/>
      <c r="N229" s="5"/>
      <c r="O229" s="5"/>
      <c r="P229" s="5"/>
      <c r="Q229" s="5"/>
    </row>
    <row r="230" spans="2:17" x14ac:dyDescent="0.3">
      <c r="C230" s="25" t="s">
        <v>307</v>
      </c>
      <c r="G230" s="10">
        <f>G170</f>
        <v>0</v>
      </c>
      <c r="H230" s="10">
        <f t="shared" ref="H230:Q230" si="91">H170</f>
        <v>1.5</v>
      </c>
      <c r="I230" s="10">
        <f t="shared" si="91"/>
        <v>1.4677008727720626</v>
      </c>
      <c r="J230" s="10">
        <f t="shared" si="91"/>
        <v>1.440683170098739</v>
      </c>
      <c r="K230" s="10">
        <f t="shared" si="91"/>
        <v>1.4201289203599721</v>
      </c>
      <c r="L230" s="10">
        <f t="shared" si="91"/>
        <v>1.4378427002229648</v>
      </c>
      <c r="M230" s="10">
        <f t="shared" si="91"/>
        <v>1.4535454944821959</v>
      </c>
      <c r="N230" s="10">
        <f t="shared" si="91"/>
        <v>1.4663437858084616</v>
      </c>
      <c r="O230" s="10">
        <f t="shared" si="91"/>
        <v>1.4767075397767833</v>
      </c>
      <c r="P230" s="10">
        <f t="shared" si="91"/>
        <v>1.4866601305261127</v>
      </c>
      <c r="Q230" s="10">
        <f t="shared" si="91"/>
        <v>1.4960948040721944</v>
      </c>
    </row>
    <row r="231" spans="2:17" x14ac:dyDescent="0.3">
      <c r="C231" s="25" t="s">
        <v>308</v>
      </c>
      <c r="G231" s="10">
        <f>SUM(G235:G244)</f>
        <v>10</v>
      </c>
      <c r="H231" s="10">
        <f t="shared" ref="H231:Q231" si="92">SUM(H235:H244)</f>
        <v>10</v>
      </c>
      <c r="I231" s="10">
        <f t="shared" si="92"/>
        <v>10</v>
      </c>
      <c r="J231" s="10">
        <f t="shared" si="92"/>
        <v>10</v>
      </c>
      <c r="K231" s="10">
        <f t="shared" si="92"/>
        <v>10</v>
      </c>
      <c r="L231" s="10">
        <f t="shared" si="92"/>
        <v>10</v>
      </c>
      <c r="M231" s="10">
        <f t="shared" si="92"/>
        <v>10</v>
      </c>
      <c r="N231" s="10">
        <f t="shared" si="92"/>
        <v>10</v>
      </c>
      <c r="O231" s="10">
        <f t="shared" si="92"/>
        <v>10</v>
      </c>
      <c r="P231" s="10">
        <f t="shared" si="92"/>
        <v>10</v>
      </c>
      <c r="Q231" s="10">
        <f t="shared" si="92"/>
        <v>10</v>
      </c>
    </row>
    <row r="232" spans="2:17" x14ac:dyDescent="0.3">
      <c r="C232" s="25" t="s">
        <v>309</v>
      </c>
      <c r="G232" s="10">
        <f>G231-G230</f>
        <v>10</v>
      </c>
      <c r="H232" s="10">
        <f t="shared" ref="H232:Q232" si="93">H231-H230</f>
        <v>8.5</v>
      </c>
      <c r="I232" s="10">
        <f t="shared" si="93"/>
        <v>8.5322991272279367</v>
      </c>
      <c r="J232" s="10">
        <f t="shared" si="93"/>
        <v>8.5593168299012614</v>
      </c>
      <c r="K232" s="10">
        <f t="shared" si="93"/>
        <v>8.5798710796400286</v>
      </c>
      <c r="L232" s="10">
        <f t="shared" si="93"/>
        <v>8.5621572997770343</v>
      </c>
      <c r="M232" s="10">
        <f t="shared" si="93"/>
        <v>8.5464545055178043</v>
      </c>
      <c r="N232" s="10">
        <f t="shared" si="93"/>
        <v>8.533656214191538</v>
      </c>
      <c r="O232" s="10">
        <f t="shared" si="93"/>
        <v>8.5232924602232174</v>
      </c>
      <c r="P232" s="10">
        <f t="shared" si="93"/>
        <v>8.5133398694738869</v>
      </c>
      <c r="Q232" s="10">
        <f t="shared" si="93"/>
        <v>8.5039051959278051</v>
      </c>
    </row>
    <row r="233" spans="2:17" x14ac:dyDescent="0.3">
      <c r="C233" s="25" t="s">
        <v>310</v>
      </c>
      <c r="G233" s="69">
        <f>SUMPRODUCT($D235:$D244,G235:G244)</f>
        <v>450000</v>
      </c>
      <c r="H233" s="69">
        <f t="shared" ref="H233:Q233" si="94">SUMPRODUCT($D235:$D244,H235:H244)</f>
        <v>450000</v>
      </c>
      <c r="I233" s="69">
        <f t="shared" si="94"/>
        <v>450000</v>
      </c>
      <c r="J233" s="69">
        <f t="shared" si="94"/>
        <v>450000</v>
      </c>
      <c r="K233" s="69">
        <f t="shared" si="94"/>
        <v>450000</v>
      </c>
      <c r="L233" s="69">
        <f t="shared" si="94"/>
        <v>450000</v>
      </c>
      <c r="M233" s="69">
        <f t="shared" si="94"/>
        <v>450000</v>
      </c>
      <c r="N233" s="69">
        <f t="shared" si="94"/>
        <v>450000</v>
      </c>
      <c r="O233" s="69">
        <f t="shared" si="94"/>
        <v>450000</v>
      </c>
      <c r="P233" s="69">
        <f t="shared" si="94"/>
        <v>450000</v>
      </c>
      <c r="Q233" s="69">
        <f t="shared" si="94"/>
        <v>450000</v>
      </c>
    </row>
    <row r="234" spans="2:17" x14ac:dyDescent="0.3">
      <c r="B234" s="29"/>
      <c r="C234" s="30" t="s">
        <v>312</v>
      </c>
      <c r="D234" s="30" t="s">
        <v>318</v>
      </c>
      <c r="E234" s="29"/>
      <c r="F234" s="29"/>
      <c r="G234" s="31"/>
      <c r="H234" s="31"/>
      <c r="I234" s="31"/>
      <c r="J234" s="31"/>
      <c r="K234" s="31"/>
      <c r="L234" s="31"/>
      <c r="M234" s="31"/>
      <c r="N234" s="31"/>
      <c r="O234" s="31"/>
      <c r="P234" s="31"/>
      <c r="Q234" s="31"/>
    </row>
    <row r="235" spans="2:17" x14ac:dyDescent="0.3">
      <c r="B235" s="26">
        <v>1</v>
      </c>
      <c r="C235" s="70" t="s">
        <v>314</v>
      </c>
      <c r="D235" s="73">
        <v>45000</v>
      </c>
      <c r="E235" s="71"/>
      <c r="F235" s="71"/>
      <c r="G235" s="72">
        <v>10</v>
      </c>
      <c r="H235" s="72">
        <v>10</v>
      </c>
      <c r="I235" s="72">
        <v>10</v>
      </c>
      <c r="J235" s="72">
        <v>10</v>
      </c>
      <c r="K235" s="72">
        <v>10</v>
      </c>
      <c r="L235" s="72">
        <v>10</v>
      </c>
      <c r="M235" s="72">
        <v>10</v>
      </c>
      <c r="N235" s="72">
        <v>10</v>
      </c>
      <c r="O235" s="72">
        <v>10</v>
      </c>
      <c r="P235" s="72">
        <v>10</v>
      </c>
      <c r="Q235" s="72">
        <v>10</v>
      </c>
    </row>
    <row r="236" spans="2:17" x14ac:dyDescent="0.3">
      <c r="B236" s="26">
        <v>2</v>
      </c>
      <c r="C236" s="70"/>
      <c r="D236" s="73"/>
      <c r="E236" s="71"/>
      <c r="F236" s="71"/>
      <c r="G236" s="72"/>
      <c r="H236" s="72"/>
      <c r="I236" s="72"/>
      <c r="J236" s="72"/>
      <c r="K236" s="72"/>
      <c r="L236" s="72"/>
      <c r="M236" s="72"/>
      <c r="N236" s="72"/>
      <c r="O236" s="72"/>
      <c r="P236" s="72"/>
      <c r="Q236" s="72"/>
    </row>
    <row r="237" spans="2:17" x14ac:dyDescent="0.3">
      <c r="B237" s="26">
        <v>3</v>
      </c>
      <c r="C237" s="70"/>
      <c r="D237" s="73"/>
      <c r="E237" s="71"/>
      <c r="F237" s="71"/>
      <c r="G237" s="72"/>
      <c r="H237" s="72"/>
      <c r="I237" s="72"/>
      <c r="J237" s="72"/>
      <c r="K237" s="72"/>
      <c r="L237" s="72"/>
      <c r="M237" s="72"/>
      <c r="N237" s="72"/>
      <c r="O237" s="72"/>
      <c r="P237" s="72"/>
      <c r="Q237" s="72"/>
    </row>
    <row r="238" spans="2:17" x14ac:dyDescent="0.3">
      <c r="B238" s="26">
        <v>4</v>
      </c>
      <c r="C238" s="70"/>
      <c r="D238" s="73"/>
      <c r="E238" s="71"/>
      <c r="F238" s="71"/>
      <c r="G238" s="72"/>
      <c r="H238" s="72"/>
      <c r="I238" s="72"/>
      <c r="J238" s="72"/>
      <c r="K238" s="72"/>
      <c r="L238" s="72"/>
      <c r="M238" s="72"/>
      <c r="N238" s="72"/>
      <c r="O238" s="72"/>
      <c r="P238" s="72"/>
      <c r="Q238" s="72"/>
    </row>
    <row r="239" spans="2:17" x14ac:dyDescent="0.3">
      <c r="B239" s="26">
        <v>5</v>
      </c>
      <c r="C239" s="70"/>
      <c r="D239" s="73"/>
      <c r="E239" s="71"/>
      <c r="F239" s="71"/>
      <c r="G239" s="72"/>
      <c r="H239" s="72"/>
      <c r="I239" s="72"/>
      <c r="J239" s="72"/>
      <c r="K239" s="72"/>
      <c r="L239" s="72"/>
      <c r="M239" s="72"/>
      <c r="N239" s="72"/>
      <c r="O239" s="72"/>
      <c r="P239" s="72"/>
      <c r="Q239" s="72"/>
    </row>
    <row r="240" spans="2:17" x14ac:dyDescent="0.3">
      <c r="B240" s="26">
        <v>6</v>
      </c>
      <c r="C240" s="70"/>
      <c r="D240" s="73"/>
      <c r="E240" s="71"/>
      <c r="F240" s="71"/>
      <c r="G240" s="72"/>
      <c r="H240" s="72"/>
      <c r="I240" s="72"/>
      <c r="J240" s="72"/>
      <c r="K240" s="72"/>
      <c r="L240" s="72"/>
      <c r="M240" s="72"/>
      <c r="N240" s="72"/>
      <c r="O240" s="72"/>
      <c r="P240" s="72"/>
      <c r="Q240" s="72"/>
    </row>
    <row r="241" spans="2:17" x14ac:dyDescent="0.3">
      <c r="B241" s="26">
        <v>7</v>
      </c>
      <c r="C241" s="70"/>
      <c r="D241" s="73"/>
      <c r="E241" s="71"/>
      <c r="F241" s="71"/>
      <c r="G241" s="72"/>
      <c r="H241" s="72"/>
      <c r="I241" s="72"/>
      <c r="J241" s="72"/>
      <c r="K241" s="72"/>
      <c r="L241" s="72"/>
      <c r="M241" s="72"/>
      <c r="N241" s="72"/>
      <c r="O241" s="72"/>
      <c r="P241" s="72"/>
      <c r="Q241" s="72"/>
    </row>
    <row r="242" spans="2:17" x14ac:dyDescent="0.3">
      <c r="B242" s="26">
        <v>8</v>
      </c>
      <c r="C242" s="70"/>
      <c r="D242" s="73"/>
      <c r="E242" s="71"/>
      <c r="F242" s="71"/>
      <c r="G242" s="72"/>
      <c r="H242" s="72"/>
      <c r="I242" s="72"/>
      <c r="J242" s="72"/>
      <c r="K242" s="72"/>
      <c r="L242" s="72"/>
      <c r="M242" s="72"/>
      <c r="N242" s="72"/>
      <c r="O242" s="72"/>
      <c r="P242" s="72"/>
      <c r="Q242" s="72"/>
    </row>
    <row r="243" spans="2:17" x14ac:dyDescent="0.3">
      <c r="B243" s="26">
        <v>9</v>
      </c>
      <c r="C243" s="70"/>
      <c r="D243" s="73"/>
      <c r="E243" s="71"/>
      <c r="F243" s="71"/>
      <c r="G243" s="72"/>
      <c r="H243" s="72"/>
      <c r="I243" s="72"/>
      <c r="J243" s="72"/>
      <c r="K243" s="72"/>
      <c r="L243" s="72"/>
      <c r="M243" s="72"/>
      <c r="N243" s="72"/>
      <c r="O243" s="72"/>
      <c r="P243" s="72"/>
      <c r="Q243" s="72"/>
    </row>
    <row r="244" spans="2:17" x14ac:dyDescent="0.3">
      <c r="B244" s="26">
        <v>10</v>
      </c>
      <c r="C244" s="70"/>
      <c r="D244" s="73"/>
      <c r="E244" s="71"/>
      <c r="F244" s="71"/>
      <c r="G244" s="72"/>
      <c r="H244" s="72"/>
      <c r="I244" s="72"/>
      <c r="J244" s="72"/>
      <c r="K244" s="72"/>
      <c r="L244" s="72"/>
      <c r="M244" s="72"/>
      <c r="N244" s="72"/>
      <c r="O244" s="72"/>
      <c r="P244" s="72"/>
      <c r="Q244" s="72"/>
    </row>
    <row r="246" spans="2:17" x14ac:dyDescent="0.3">
      <c r="B246" s="5"/>
      <c r="C246" s="5" t="str">
        <f>C171</f>
        <v>WTE - Coordinator support</v>
      </c>
      <c r="D246" s="5"/>
      <c r="E246" s="5"/>
      <c r="F246" s="5"/>
      <c r="G246" s="5"/>
      <c r="H246" s="5"/>
      <c r="I246" s="5"/>
      <c r="J246" s="5"/>
      <c r="K246" s="5"/>
      <c r="L246" s="5"/>
      <c r="M246" s="5"/>
      <c r="N246" s="5"/>
      <c r="O246" s="5"/>
      <c r="P246" s="5"/>
      <c r="Q246" s="5"/>
    </row>
    <row r="247" spans="2:17" x14ac:dyDescent="0.3">
      <c r="C247" s="25" t="s">
        <v>307</v>
      </c>
      <c r="G247" s="10">
        <f>G171</f>
        <v>0</v>
      </c>
      <c r="H247" s="10">
        <f t="shared" ref="H247:Q247" si="95">H171</f>
        <v>7.5</v>
      </c>
      <c r="I247" s="10">
        <f t="shared" si="95"/>
        <v>7.3385043638603129</v>
      </c>
      <c r="J247" s="10">
        <f t="shared" si="95"/>
        <v>7.2034158504936947</v>
      </c>
      <c r="K247" s="10">
        <f t="shared" si="95"/>
        <v>7.1006446017998606</v>
      </c>
      <c r="L247" s="10">
        <f t="shared" si="95"/>
        <v>7.1892135011148239</v>
      </c>
      <c r="M247" s="10">
        <f t="shared" si="95"/>
        <v>7.2677274724109795</v>
      </c>
      <c r="N247" s="10">
        <f t="shared" si="95"/>
        <v>7.3317189290423084</v>
      </c>
      <c r="O247" s="10">
        <f t="shared" si="95"/>
        <v>7.3835376988839165</v>
      </c>
      <c r="P247" s="10">
        <f t="shared" si="95"/>
        <v>7.4333006526305629</v>
      </c>
      <c r="Q247" s="10">
        <f t="shared" si="95"/>
        <v>7.4804740203609725</v>
      </c>
    </row>
    <row r="248" spans="2:17" x14ac:dyDescent="0.3">
      <c r="C248" s="25" t="s">
        <v>308</v>
      </c>
      <c r="G248" s="10">
        <f>SUM(G252:G261)</f>
        <v>10</v>
      </c>
      <c r="H248" s="10">
        <f t="shared" ref="H248:Q248" si="96">SUM(H252:H261)</f>
        <v>10</v>
      </c>
      <c r="I248" s="10">
        <f t="shared" si="96"/>
        <v>10</v>
      </c>
      <c r="J248" s="10">
        <f t="shared" si="96"/>
        <v>10</v>
      </c>
      <c r="K248" s="10">
        <f t="shared" si="96"/>
        <v>10</v>
      </c>
      <c r="L248" s="10">
        <f t="shared" si="96"/>
        <v>10</v>
      </c>
      <c r="M248" s="10">
        <f t="shared" si="96"/>
        <v>10</v>
      </c>
      <c r="N248" s="10">
        <f t="shared" si="96"/>
        <v>10</v>
      </c>
      <c r="O248" s="10">
        <f t="shared" si="96"/>
        <v>10</v>
      </c>
      <c r="P248" s="10">
        <f t="shared" si="96"/>
        <v>10</v>
      </c>
      <c r="Q248" s="10">
        <f t="shared" si="96"/>
        <v>10</v>
      </c>
    </row>
    <row r="249" spans="2:17" x14ac:dyDescent="0.3">
      <c r="C249" s="25" t="s">
        <v>309</v>
      </c>
      <c r="G249" s="10">
        <f>G248-G247</f>
        <v>10</v>
      </c>
      <c r="H249" s="10">
        <f t="shared" ref="H249:Q249" si="97">H248-H247</f>
        <v>2.5</v>
      </c>
      <c r="I249" s="10">
        <f t="shared" si="97"/>
        <v>2.6614956361396871</v>
      </c>
      <c r="J249" s="10">
        <f t="shared" si="97"/>
        <v>2.7965841495063053</v>
      </c>
      <c r="K249" s="10">
        <f t="shared" si="97"/>
        <v>2.8993553982001394</v>
      </c>
      <c r="L249" s="10">
        <f t="shared" si="97"/>
        <v>2.8107864988851761</v>
      </c>
      <c r="M249" s="10">
        <f t="shared" si="97"/>
        <v>2.7322725275890205</v>
      </c>
      <c r="N249" s="10">
        <f t="shared" si="97"/>
        <v>2.6682810709576916</v>
      </c>
      <c r="O249" s="10">
        <f t="shared" si="97"/>
        <v>2.6164623011160835</v>
      </c>
      <c r="P249" s="10">
        <f t="shared" si="97"/>
        <v>2.5666993473694371</v>
      </c>
      <c r="Q249" s="10">
        <f t="shared" si="97"/>
        <v>2.5195259796390275</v>
      </c>
    </row>
    <row r="250" spans="2:17" x14ac:dyDescent="0.3">
      <c r="C250" s="25" t="s">
        <v>310</v>
      </c>
      <c r="G250" s="69">
        <f>SUMPRODUCT($D252:$D261,G252:G261)</f>
        <v>320000</v>
      </c>
      <c r="H250" s="69">
        <f t="shared" ref="H250:Q250" si="98">SUMPRODUCT($D252:$D261,H252:H261)</f>
        <v>320000</v>
      </c>
      <c r="I250" s="69">
        <f t="shared" si="98"/>
        <v>320000</v>
      </c>
      <c r="J250" s="69">
        <f t="shared" si="98"/>
        <v>320000</v>
      </c>
      <c r="K250" s="69">
        <f t="shared" si="98"/>
        <v>320000</v>
      </c>
      <c r="L250" s="69">
        <f t="shared" si="98"/>
        <v>320000</v>
      </c>
      <c r="M250" s="69">
        <f t="shared" si="98"/>
        <v>320000</v>
      </c>
      <c r="N250" s="69">
        <f t="shared" si="98"/>
        <v>320000</v>
      </c>
      <c r="O250" s="69">
        <f t="shared" si="98"/>
        <v>320000</v>
      </c>
      <c r="P250" s="69">
        <f t="shared" si="98"/>
        <v>320000</v>
      </c>
      <c r="Q250" s="69">
        <f t="shared" si="98"/>
        <v>320000</v>
      </c>
    </row>
    <row r="251" spans="2:17" x14ac:dyDescent="0.3">
      <c r="B251" s="29"/>
      <c r="C251" s="30" t="s">
        <v>312</v>
      </c>
      <c r="D251" s="30" t="s">
        <v>318</v>
      </c>
      <c r="E251" s="29"/>
      <c r="F251" s="29"/>
      <c r="G251" s="31"/>
      <c r="H251" s="31"/>
      <c r="I251" s="31"/>
      <c r="J251" s="31"/>
      <c r="K251" s="31"/>
      <c r="L251" s="31"/>
      <c r="M251" s="31"/>
      <c r="N251" s="31"/>
      <c r="O251" s="31"/>
      <c r="P251" s="31"/>
      <c r="Q251" s="31"/>
    </row>
    <row r="252" spans="2:17" x14ac:dyDescent="0.3">
      <c r="B252" s="26">
        <v>1</v>
      </c>
      <c r="C252" s="70" t="s">
        <v>315</v>
      </c>
      <c r="D252" s="73">
        <v>32000</v>
      </c>
      <c r="E252" s="71"/>
      <c r="F252" s="71"/>
      <c r="G252" s="72">
        <v>10</v>
      </c>
      <c r="H252" s="72">
        <v>10</v>
      </c>
      <c r="I252" s="72">
        <v>10</v>
      </c>
      <c r="J252" s="72">
        <v>10</v>
      </c>
      <c r="K252" s="72">
        <v>10</v>
      </c>
      <c r="L252" s="72">
        <v>10</v>
      </c>
      <c r="M252" s="72">
        <v>10</v>
      </c>
      <c r="N252" s="72">
        <v>10</v>
      </c>
      <c r="O252" s="72">
        <v>10</v>
      </c>
      <c r="P252" s="72">
        <v>10</v>
      </c>
      <c r="Q252" s="72">
        <v>10</v>
      </c>
    </row>
    <row r="253" spans="2:17" x14ac:dyDescent="0.3">
      <c r="B253" s="26">
        <v>2</v>
      </c>
      <c r="C253" s="70"/>
      <c r="D253" s="73"/>
      <c r="E253" s="71"/>
      <c r="F253" s="71"/>
      <c r="G253" s="72"/>
      <c r="H253" s="72"/>
      <c r="I253" s="72"/>
      <c r="J253" s="72"/>
      <c r="K253" s="72"/>
      <c r="L253" s="72"/>
      <c r="M253" s="72"/>
      <c r="N253" s="72"/>
      <c r="O253" s="72"/>
      <c r="P253" s="72"/>
      <c r="Q253" s="72"/>
    </row>
    <row r="254" spans="2:17" x14ac:dyDescent="0.3">
      <c r="B254" s="26">
        <v>3</v>
      </c>
      <c r="C254" s="70"/>
      <c r="D254" s="73"/>
      <c r="E254" s="71"/>
      <c r="F254" s="71"/>
      <c r="G254" s="72"/>
      <c r="H254" s="72"/>
      <c r="I254" s="72"/>
      <c r="J254" s="72"/>
      <c r="K254" s="72"/>
      <c r="L254" s="72"/>
      <c r="M254" s="72"/>
      <c r="N254" s="72"/>
      <c r="O254" s="72"/>
      <c r="P254" s="72"/>
      <c r="Q254" s="72"/>
    </row>
    <row r="255" spans="2:17" x14ac:dyDescent="0.3">
      <c r="B255" s="26">
        <v>4</v>
      </c>
      <c r="C255" s="70"/>
      <c r="D255" s="73"/>
      <c r="E255" s="71"/>
      <c r="F255" s="71"/>
      <c r="G255" s="72"/>
      <c r="H255" s="72"/>
      <c r="I255" s="72"/>
      <c r="J255" s="72"/>
      <c r="K255" s="72"/>
      <c r="L255" s="72"/>
      <c r="M255" s="72"/>
      <c r="N255" s="72"/>
      <c r="O255" s="72"/>
      <c r="P255" s="72"/>
      <c r="Q255" s="72"/>
    </row>
    <row r="256" spans="2:17" x14ac:dyDescent="0.3">
      <c r="B256" s="26">
        <v>5</v>
      </c>
      <c r="C256" s="70"/>
      <c r="D256" s="73"/>
      <c r="E256" s="71"/>
      <c r="F256" s="71"/>
      <c r="G256" s="72"/>
      <c r="H256" s="72"/>
      <c r="I256" s="72"/>
      <c r="J256" s="72"/>
      <c r="K256" s="72"/>
      <c r="L256" s="72"/>
      <c r="M256" s="72"/>
      <c r="N256" s="72"/>
      <c r="O256" s="72"/>
      <c r="P256" s="72"/>
      <c r="Q256" s="72"/>
    </row>
    <row r="257" spans="2:17" x14ac:dyDescent="0.3">
      <c r="B257" s="26">
        <v>6</v>
      </c>
      <c r="C257" s="70"/>
      <c r="D257" s="73"/>
      <c r="E257" s="71"/>
      <c r="F257" s="71"/>
      <c r="G257" s="72"/>
      <c r="H257" s="72"/>
      <c r="I257" s="72"/>
      <c r="J257" s="72"/>
      <c r="K257" s="72"/>
      <c r="L257" s="72"/>
      <c r="M257" s="72"/>
      <c r="N257" s="72"/>
      <c r="O257" s="72"/>
      <c r="P257" s="72"/>
      <c r="Q257" s="72"/>
    </row>
    <row r="258" spans="2:17" x14ac:dyDescent="0.3">
      <c r="B258" s="26">
        <v>7</v>
      </c>
      <c r="C258" s="70"/>
      <c r="D258" s="73"/>
      <c r="E258" s="71"/>
      <c r="F258" s="71"/>
      <c r="G258" s="72"/>
      <c r="H258" s="72"/>
      <c r="I258" s="72"/>
      <c r="J258" s="72"/>
      <c r="K258" s="72"/>
      <c r="L258" s="72"/>
      <c r="M258" s="72"/>
      <c r="N258" s="72"/>
      <c r="O258" s="72"/>
      <c r="P258" s="72"/>
      <c r="Q258" s="72"/>
    </row>
    <row r="259" spans="2:17" x14ac:dyDescent="0.3">
      <c r="B259" s="26">
        <v>8</v>
      </c>
      <c r="C259" s="70"/>
      <c r="D259" s="73"/>
      <c r="E259" s="71"/>
      <c r="F259" s="71"/>
      <c r="G259" s="72"/>
      <c r="H259" s="72"/>
      <c r="I259" s="72"/>
      <c r="J259" s="72"/>
      <c r="K259" s="72"/>
      <c r="L259" s="72"/>
      <c r="M259" s="72"/>
      <c r="N259" s="72"/>
      <c r="O259" s="72"/>
      <c r="P259" s="72"/>
      <c r="Q259" s="72"/>
    </row>
    <row r="260" spans="2:17" x14ac:dyDescent="0.3">
      <c r="B260" s="26">
        <v>9</v>
      </c>
      <c r="C260" s="70"/>
      <c r="D260" s="73"/>
      <c r="E260" s="71"/>
      <c r="F260" s="71"/>
      <c r="G260" s="72"/>
      <c r="H260" s="72"/>
      <c r="I260" s="72"/>
      <c r="J260" s="72"/>
      <c r="K260" s="72"/>
      <c r="L260" s="72"/>
      <c r="M260" s="72"/>
      <c r="N260" s="72"/>
      <c r="O260" s="72"/>
      <c r="P260" s="72"/>
      <c r="Q260" s="72"/>
    </row>
    <row r="261" spans="2:17" x14ac:dyDescent="0.3">
      <c r="B261" s="26">
        <v>10</v>
      </c>
      <c r="C261" s="70"/>
      <c r="D261" s="73"/>
      <c r="E261" s="71"/>
      <c r="F261" s="71"/>
      <c r="G261" s="72"/>
      <c r="H261" s="72"/>
      <c r="I261" s="72"/>
      <c r="J261" s="72"/>
      <c r="K261" s="72"/>
      <c r="L261" s="72"/>
      <c r="M261" s="72"/>
      <c r="N261" s="72"/>
      <c r="O261" s="72"/>
      <c r="P261" s="72"/>
      <c r="Q261" s="72"/>
    </row>
    <row r="263" spans="2:17" x14ac:dyDescent="0.3">
      <c r="B263" s="5"/>
      <c r="C263" s="5" t="str">
        <f>C172</f>
        <v>WTE - Admin</v>
      </c>
      <c r="D263" s="5"/>
      <c r="E263" s="5"/>
      <c r="F263" s="5"/>
      <c r="G263" s="5"/>
      <c r="H263" s="5"/>
      <c r="I263" s="5"/>
      <c r="J263" s="5"/>
      <c r="K263" s="5"/>
      <c r="L263" s="5"/>
      <c r="M263" s="5"/>
      <c r="N263" s="5"/>
      <c r="O263" s="5"/>
      <c r="P263" s="5"/>
      <c r="Q263" s="5"/>
    </row>
    <row r="264" spans="2:17" x14ac:dyDescent="0.3">
      <c r="C264" s="25" t="s">
        <v>307</v>
      </c>
      <c r="G264" s="10">
        <f>G172</f>
        <v>0</v>
      </c>
      <c r="H264" s="10">
        <f t="shared" ref="H264:Q264" si="99">H172</f>
        <v>3</v>
      </c>
      <c r="I264" s="10">
        <f t="shared" si="99"/>
        <v>2.9354017455441253</v>
      </c>
      <c r="J264" s="10">
        <f t="shared" si="99"/>
        <v>2.8813663401974781</v>
      </c>
      <c r="K264" s="10">
        <f t="shared" si="99"/>
        <v>2.8402578407199441</v>
      </c>
      <c r="L264" s="10">
        <f t="shared" si="99"/>
        <v>2.8756854004459296</v>
      </c>
      <c r="M264" s="10">
        <f t="shared" si="99"/>
        <v>2.9070909889643919</v>
      </c>
      <c r="N264" s="10">
        <f t="shared" si="99"/>
        <v>2.9326875716169232</v>
      </c>
      <c r="O264" s="10">
        <f t="shared" si="99"/>
        <v>2.9534150795535665</v>
      </c>
      <c r="P264" s="10">
        <f t="shared" si="99"/>
        <v>2.9733202610522254</v>
      </c>
      <c r="Q264" s="10">
        <f t="shared" si="99"/>
        <v>2.9921896081443888</v>
      </c>
    </row>
    <row r="265" spans="2:17" x14ac:dyDescent="0.3">
      <c r="C265" s="25" t="s">
        <v>308</v>
      </c>
      <c r="G265" s="10">
        <f>SUM(G269:G278)</f>
        <v>10</v>
      </c>
      <c r="H265" s="10">
        <f t="shared" ref="H265:Q265" si="100">SUM(H269:H278)</f>
        <v>10</v>
      </c>
      <c r="I265" s="10">
        <f t="shared" si="100"/>
        <v>10</v>
      </c>
      <c r="J265" s="10">
        <f t="shared" si="100"/>
        <v>10</v>
      </c>
      <c r="K265" s="10">
        <f t="shared" si="100"/>
        <v>10</v>
      </c>
      <c r="L265" s="10">
        <f t="shared" si="100"/>
        <v>10</v>
      </c>
      <c r="M265" s="10">
        <f t="shared" si="100"/>
        <v>10</v>
      </c>
      <c r="N265" s="10">
        <f t="shared" si="100"/>
        <v>10</v>
      </c>
      <c r="O265" s="10">
        <f t="shared" si="100"/>
        <v>10</v>
      </c>
      <c r="P265" s="10">
        <f t="shared" si="100"/>
        <v>10</v>
      </c>
      <c r="Q265" s="10">
        <f t="shared" si="100"/>
        <v>10</v>
      </c>
    </row>
    <row r="266" spans="2:17" x14ac:dyDescent="0.3">
      <c r="C266" s="25" t="s">
        <v>309</v>
      </c>
      <c r="G266" s="10">
        <f>G265-G264</f>
        <v>10</v>
      </c>
      <c r="H266" s="10">
        <f t="shared" ref="H266:Q266" si="101">H265-H264</f>
        <v>7</v>
      </c>
      <c r="I266" s="10">
        <f t="shared" si="101"/>
        <v>7.0645982544558752</v>
      </c>
      <c r="J266" s="10">
        <f t="shared" si="101"/>
        <v>7.1186336598025219</v>
      </c>
      <c r="K266" s="10">
        <f t="shared" si="101"/>
        <v>7.1597421592800554</v>
      </c>
      <c r="L266" s="10">
        <f t="shared" si="101"/>
        <v>7.1243145995540704</v>
      </c>
      <c r="M266" s="10">
        <f t="shared" si="101"/>
        <v>7.0929090110356086</v>
      </c>
      <c r="N266" s="10">
        <f t="shared" si="101"/>
        <v>7.0673124283830768</v>
      </c>
      <c r="O266" s="10">
        <f t="shared" si="101"/>
        <v>7.046584920446433</v>
      </c>
      <c r="P266" s="10">
        <f t="shared" si="101"/>
        <v>7.0266797389477746</v>
      </c>
      <c r="Q266" s="10">
        <f t="shared" si="101"/>
        <v>7.0078103918556112</v>
      </c>
    </row>
    <row r="267" spans="2:17" x14ac:dyDescent="0.3">
      <c r="C267" s="25" t="s">
        <v>310</v>
      </c>
      <c r="G267" s="69">
        <f>SUMPRODUCT($D269:$D278,G269:G278)</f>
        <v>320000</v>
      </c>
      <c r="H267" s="69">
        <f t="shared" ref="H267:Q267" si="102">SUMPRODUCT($D269:$D278,H269:H278)</f>
        <v>320000</v>
      </c>
      <c r="I267" s="69">
        <f t="shared" si="102"/>
        <v>320000</v>
      </c>
      <c r="J267" s="69">
        <f t="shared" si="102"/>
        <v>320000</v>
      </c>
      <c r="K267" s="69">
        <f t="shared" si="102"/>
        <v>320000</v>
      </c>
      <c r="L267" s="69">
        <f t="shared" si="102"/>
        <v>320000</v>
      </c>
      <c r="M267" s="69">
        <f t="shared" si="102"/>
        <v>320000</v>
      </c>
      <c r="N267" s="69">
        <f t="shared" si="102"/>
        <v>320000</v>
      </c>
      <c r="O267" s="69">
        <f t="shared" si="102"/>
        <v>320000</v>
      </c>
      <c r="P267" s="69">
        <f t="shared" si="102"/>
        <v>320000</v>
      </c>
      <c r="Q267" s="69">
        <f t="shared" si="102"/>
        <v>320000</v>
      </c>
    </row>
    <row r="268" spans="2:17" x14ac:dyDescent="0.3">
      <c r="B268" s="29"/>
      <c r="C268" s="30" t="s">
        <v>312</v>
      </c>
      <c r="D268" s="30" t="s">
        <v>318</v>
      </c>
      <c r="E268" s="29"/>
      <c r="F268" s="29"/>
      <c r="G268" s="31"/>
      <c r="H268" s="31"/>
      <c r="I268" s="31"/>
      <c r="J268" s="31"/>
      <c r="K268" s="31"/>
      <c r="L268" s="31"/>
      <c r="M268" s="31"/>
      <c r="N268" s="31"/>
      <c r="O268" s="31"/>
      <c r="P268" s="31"/>
      <c r="Q268" s="31"/>
    </row>
    <row r="269" spans="2:17" x14ac:dyDescent="0.3">
      <c r="B269" s="26">
        <v>1</v>
      </c>
      <c r="C269" s="70" t="s">
        <v>127</v>
      </c>
      <c r="D269" s="73">
        <v>32000</v>
      </c>
      <c r="E269" s="71"/>
      <c r="F269" s="71"/>
      <c r="G269" s="72">
        <v>10</v>
      </c>
      <c r="H269" s="72">
        <v>10</v>
      </c>
      <c r="I269" s="72">
        <v>10</v>
      </c>
      <c r="J269" s="72">
        <v>10</v>
      </c>
      <c r="K269" s="72">
        <v>10</v>
      </c>
      <c r="L269" s="72">
        <v>10</v>
      </c>
      <c r="M269" s="72">
        <v>10</v>
      </c>
      <c r="N269" s="72">
        <v>10</v>
      </c>
      <c r="O269" s="72">
        <v>10</v>
      </c>
      <c r="P269" s="72">
        <v>10</v>
      </c>
      <c r="Q269" s="72">
        <v>10</v>
      </c>
    </row>
    <row r="270" spans="2:17" x14ac:dyDescent="0.3">
      <c r="B270" s="26">
        <v>2</v>
      </c>
      <c r="C270" s="70"/>
      <c r="D270" s="73"/>
      <c r="E270" s="71"/>
      <c r="F270" s="71"/>
      <c r="G270" s="72"/>
      <c r="H270" s="72"/>
      <c r="I270" s="72"/>
      <c r="J270" s="72"/>
      <c r="K270" s="72"/>
      <c r="L270" s="72"/>
      <c r="M270" s="72"/>
      <c r="N270" s="72"/>
      <c r="O270" s="72"/>
      <c r="P270" s="72"/>
      <c r="Q270" s="72"/>
    </row>
    <row r="271" spans="2:17" x14ac:dyDescent="0.3">
      <c r="B271" s="26">
        <v>3</v>
      </c>
      <c r="C271" s="70"/>
      <c r="D271" s="73"/>
      <c r="E271" s="71"/>
      <c r="F271" s="71"/>
      <c r="G271" s="72"/>
      <c r="H271" s="72"/>
      <c r="I271" s="72"/>
      <c r="J271" s="72"/>
      <c r="K271" s="72"/>
      <c r="L271" s="72"/>
      <c r="M271" s="72"/>
      <c r="N271" s="72"/>
      <c r="O271" s="72"/>
      <c r="P271" s="72"/>
      <c r="Q271" s="72"/>
    </row>
    <row r="272" spans="2:17" x14ac:dyDescent="0.3">
      <c r="B272" s="26">
        <v>4</v>
      </c>
      <c r="C272" s="70"/>
      <c r="D272" s="73"/>
      <c r="E272" s="71"/>
      <c r="F272" s="71"/>
      <c r="G272" s="72"/>
      <c r="H272" s="72"/>
      <c r="I272" s="72"/>
      <c r="J272" s="72"/>
      <c r="K272" s="72"/>
      <c r="L272" s="72"/>
      <c r="M272" s="72"/>
      <c r="N272" s="72"/>
      <c r="O272" s="72"/>
      <c r="P272" s="72"/>
      <c r="Q272" s="72"/>
    </row>
    <row r="273" spans="2:17" x14ac:dyDescent="0.3">
      <c r="B273" s="26">
        <v>5</v>
      </c>
      <c r="C273" s="70"/>
      <c r="D273" s="73"/>
      <c r="E273" s="71"/>
      <c r="F273" s="71"/>
      <c r="G273" s="72"/>
      <c r="H273" s="72"/>
      <c r="I273" s="72"/>
      <c r="J273" s="72"/>
      <c r="K273" s="72"/>
      <c r="L273" s="72"/>
      <c r="M273" s="72"/>
      <c r="N273" s="72"/>
      <c r="O273" s="72"/>
      <c r="P273" s="72"/>
      <c r="Q273" s="72"/>
    </row>
    <row r="274" spans="2:17" x14ac:dyDescent="0.3">
      <c r="B274" s="26">
        <v>6</v>
      </c>
      <c r="C274" s="70"/>
      <c r="D274" s="73"/>
      <c r="E274" s="71"/>
      <c r="F274" s="71"/>
      <c r="G274" s="72"/>
      <c r="H274" s="72"/>
      <c r="I274" s="72"/>
      <c r="J274" s="72"/>
      <c r="K274" s="72"/>
      <c r="L274" s="72"/>
      <c r="M274" s="72"/>
      <c r="N274" s="72"/>
      <c r="O274" s="72"/>
      <c r="P274" s="72"/>
      <c r="Q274" s="72"/>
    </row>
    <row r="275" spans="2:17" x14ac:dyDescent="0.3">
      <c r="B275" s="26">
        <v>7</v>
      </c>
      <c r="C275" s="70"/>
      <c r="D275" s="73"/>
      <c r="E275" s="71"/>
      <c r="F275" s="71"/>
      <c r="G275" s="72"/>
      <c r="H275" s="72"/>
      <c r="I275" s="72"/>
      <c r="J275" s="72"/>
      <c r="K275" s="72"/>
      <c r="L275" s="72"/>
      <c r="M275" s="72"/>
      <c r="N275" s="72"/>
      <c r="O275" s="72"/>
      <c r="P275" s="72"/>
      <c r="Q275" s="72"/>
    </row>
    <row r="276" spans="2:17" x14ac:dyDescent="0.3">
      <c r="B276" s="26">
        <v>8</v>
      </c>
      <c r="C276" s="70"/>
      <c r="D276" s="73"/>
      <c r="E276" s="71"/>
      <c r="F276" s="71"/>
      <c r="G276" s="72"/>
      <c r="H276" s="72"/>
      <c r="I276" s="72"/>
      <c r="J276" s="72"/>
      <c r="K276" s="72"/>
      <c r="L276" s="72"/>
      <c r="M276" s="72"/>
      <c r="N276" s="72"/>
      <c r="O276" s="72"/>
      <c r="P276" s="72"/>
      <c r="Q276" s="72"/>
    </row>
    <row r="277" spans="2:17" x14ac:dyDescent="0.3">
      <c r="B277" s="26">
        <v>9</v>
      </c>
      <c r="C277" s="70"/>
      <c r="D277" s="73"/>
      <c r="E277" s="71"/>
      <c r="F277" s="71"/>
      <c r="G277" s="72"/>
      <c r="H277" s="72"/>
      <c r="I277" s="72"/>
      <c r="J277" s="72"/>
      <c r="K277" s="72"/>
      <c r="L277" s="72"/>
      <c r="M277" s="72"/>
      <c r="N277" s="72"/>
      <c r="O277" s="72"/>
      <c r="P277" s="72"/>
      <c r="Q277" s="72"/>
    </row>
    <row r="278" spans="2:17" x14ac:dyDescent="0.3">
      <c r="B278" s="26">
        <v>10</v>
      </c>
      <c r="C278" s="70"/>
      <c r="D278" s="73"/>
      <c r="E278" s="71"/>
      <c r="F278" s="71"/>
      <c r="G278" s="72"/>
      <c r="H278" s="72"/>
      <c r="I278" s="72"/>
      <c r="J278" s="72"/>
      <c r="K278" s="72"/>
      <c r="L278" s="72"/>
      <c r="M278" s="72"/>
      <c r="N278" s="72"/>
      <c r="O278" s="72"/>
      <c r="P278" s="72"/>
      <c r="Q278" s="72"/>
    </row>
    <row r="280" spans="2:17" x14ac:dyDescent="0.3">
      <c r="B280" s="5"/>
      <c r="C280" s="5" t="str">
        <f>C185</f>
        <v>WTE - Medical time</v>
      </c>
      <c r="D280" s="5"/>
      <c r="E280" s="5"/>
      <c r="F280" s="5"/>
      <c r="G280" s="5"/>
      <c r="H280" s="5"/>
      <c r="I280" s="5"/>
      <c r="J280" s="5"/>
      <c r="K280" s="5"/>
      <c r="L280" s="5"/>
      <c r="M280" s="5"/>
      <c r="N280" s="5"/>
      <c r="O280" s="5"/>
      <c r="P280" s="5"/>
      <c r="Q280" s="5"/>
    </row>
    <row r="281" spans="2:17" x14ac:dyDescent="0.3">
      <c r="C281" s="25" t="s">
        <v>307</v>
      </c>
      <c r="G281" s="10">
        <f>G185</f>
        <v>0</v>
      </c>
      <c r="H281" s="10">
        <f t="shared" ref="H281:Q281" si="103">H185</f>
        <v>1.0714285714285714</v>
      </c>
      <c r="I281" s="10">
        <f t="shared" si="103"/>
        <v>1.2153937922557814</v>
      </c>
      <c r="J281" s="10">
        <f t="shared" si="103"/>
        <v>1.1979816562586263</v>
      </c>
      <c r="K281" s="10">
        <f t="shared" si="103"/>
        <v>1.1856084253504204</v>
      </c>
      <c r="L281" s="10">
        <f t="shared" si="103"/>
        <v>1.2003928761003517</v>
      </c>
      <c r="M281" s="10">
        <f t="shared" si="103"/>
        <v>1.2127771716251068</v>
      </c>
      <c r="N281" s="10">
        <f t="shared" si="103"/>
        <v>1.223189861858722</v>
      </c>
      <c r="O281" s="10">
        <f t="shared" si="103"/>
        <v>1.2318548164846228</v>
      </c>
      <c r="P281" s="10">
        <f t="shared" si="103"/>
        <v>1.2399849797812363</v>
      </c>
      <c r="Q281" s="10">
        <f t="shared" si="103"/>
        <v>1.2478101154564178</v>
      </c>
    </row>
    <row r="282" spans="2:17" x14ac:dyDescent="0.3">
      <c r="C282" s="25" t="s">
        <v>308</v>
      </c>
      <c r="G282" s="10">
        <f>SUM(G286:G295)</f>
        <v>10</v>
      </c>
      <c r="H282" s="10">
        <f t="shared" ref="H282:Q282" si="104">SUM(H286:H295)</f>
        <v>10</v>
      </c>
      <c r="I282" s="10">
        <f t="shared" si="104"/>
        <v>10</v>
      </c>
      <c r="J282" s="10">
        <f t="shared" si="104"/>
        <v>10</v>
      </c>
      <c r="K282" s="10">
        <f t="shared" si="104"/>
        <v>10</v>
      </c>
      <c r="L282" s="10">
        <f t="shared" si="104"/>
        <v>10</v>
      </c>
      <c r="M282" s="10">
        <f t="shared" si="104"/>
        <v>10</v>
      </c>
      <c r="N282" s="10">
        <f t="shared" si="104"/>
        <v>10</v>
      </c>
      <c r="O282" s="10">
        <f t="shared" si="104"/>
        <v>10</v>
      </c>
      <c r="P282" s="10">
        <f t="shared" si="104"/>
        <v>10</v>
      </c>
      <c r="Q282" s="10">
        <f t="shared" si="104"/>
        <v>10</v>
      </c>
    </row>
    <row r="283" spans="2:17" x14ac:dyDescent="0.3">
      <c r="C283" s="25" t="s">
        <v>309</v>
      </c>
      <c r="G283" s="10">
        <f>G282-G281</f>
        <v>10</v>
      </c>
      <c r="H283" s="10">
        <f t="shared" ref="H283:Q283" si="105">H282-H281</f>
        <v>8.9285714285714288</v>
      </c>
      <c r="I283" s="10">
        <f t="shared" si="105"/>
        <v>8.7846062077442184</v>
      </c>
      <c r="J283" s="10">
        <f t="shared" si="105"/>
        <v>8.8020183437413735</v>
      </c>
      <c r="K283" s="10">
        <f t="shared" si="105"/>
        <v>8.81439157464958</v>
      </c>
      <c r="L283" s="10">
        <f t="shared" si="105"/>
        <v>8.7996071238996478</v>
      </c>
      <c r="M283" s="10">
        <f t="shared" si="105"/>
        <v>8.7872228283748939</v>
      </c>
      <c r="N283" s="10">
        <f t="shared" si="105"/>
        <v>8.7768101381412773</v>
      </c>
      <c r="O283" s="10">
        <f t="shared" si="105"/>
        <v>8.7681451835153776</v>
      </c>
      <c r="P283" s="10">
        <f t="shared" si="105"/>
        <v>8.7600150202187628</v>
      </c>
      <c r="Q283" s="10">
        <f t="shared" si="105"/>
        <v>8.7521898845435828</v>
      </c>
    </row>
    <row r="284" spans="2:17" x14ac:dyDescent="0.3">
      <c r="C284" s="25" t="s">
        <v>310</v>
      </c>
      <c r="G284" s="69">
        <f>SUMPRODUCT($D286:$D295,G286:G295)</f>
        <v>1500000</v>
      </c>
      <c r="H284" s="69">
        <f t="shared" ref="H284:Q284" si="106">SUMPRODUCT($D286:$D295,H286:H295)</f>
        <v>1500000</v>
      </c>
      <c r="I284" s="69">
        <f t="shared" si="106"/>
        <v>1500000</v>
      </c>
      <c r="J284" s="69">
        <f t="shared" si="106"/>
        <v>1500000</v>
      </c>
      <c r="K284" s="69">
        <f t="shared" si="106"/>
        <v>1500000</v>
      </c>
      <c r="L284" s="69">
        <f t="shared" si="106"/>
        <v>1500000</v>
      </c>
      <c r="M284" s="69">
        <f t="shared" si="106"/>
        <v>1500000</v>
      </c>
      <c r="N284" s="69">
        <f t="shared" si="106"/>
        <v>1500000</v>
      </c>
      <c r="O284" s="69">
        <f t="shared" si="106"/>
        <v>1500000</v>
      </c>
      <c r="P284" s="69">
        <f t="shared" si="106"/>
        <v>1500000</v>
      </c>
      <c r="Q284" s="69">
        <f t="shared" si="106"/>
        <v>1500000</v>
      </c>
    </row>
    <row r="285" spans="2:17" x14ac:dyDescent="0.3">
      <c r="B285" s="29"/>
      <c r="C285" s="30" t="s">
        <v>312</v>
      </c>
      <c r="D285" s="30" t="s">
        <v>318</v>
      </c>
      <c r="E285" s="29"/>
      <c r="F285" s="29"/>
      <c r="G285" s="31"/>
      <c r="H285" s="31"/>
      <c r="I285" s="31"/>
      <c r="J285" s="31"/>
      <c r="K285" s="31"/>
      <c r="L285" s="31"/>
      <c r="M285" s="31"/>
      <c r="N285" s="31"/>
      <c r="O285" s="31"/>
      <c r="P285" s="31"/>
      <c r="Q285" s="31"/>
    </row>
    <row r="286" spans="2:17" x14ac:dyDescent="0.3">
      <c r="B286" s="26">
        <v>1</v>
      </c>
      <c r="C286" s="70" t="s">
        <v>319</v>
      </c>
      <c r="D286" s="73">
        <v>150000</v>
      </c>
      <c r="E286" s="71"/>
      <c r="F286" s="71"/>
      <c r="G286" s="72">
        <v>10</v>
      </c>
      <c r="H286" s="72">
        <v>10</v>
      </c>
      <c r="I286" s="72">
        <v>10</v>
      </c>
      <c r="J286" s="72">
        <v>10</v>
      </c>
      <c r="K286" s="72">
        <v>10</v>
      </c>
      <c r="L286" s="72">
        <v>10</v>
      </c>
      <c r="M286" s="72">
        <v>10</v>
      </c>
      <c r="N286" s="72">
        <v>10</v>
      </c>
      <c r="O286" s="72">
        <v>10</v>
      </c>
      <c r="P286" s="72">
        <v>10</v>
      </c>
      <c r="Q286" s="72">
        <v>10</v>
      </c>
    </row>
    <row r="287" spans="2:17" x14ac:dyDescent="0.3">
      <c r="B287" s="26">
        <v>2</v>
      </c>
      <c r="C287" s="70"/>
      <c r="D287" s="73"/>
      <c r="E287" s="71"/>
      <c r="F287" s="71"/>
      <c r="G287" s="72"/>
      <c r="H287" s="72"/>
      <c r="I287" s="72"/>
      <c r="J287" s="72"/>
      <c r="K287" s="72"/>
      <c r="L287" s="72"/>
      <c r="M287" s="72"/>
      <c r="N287" s="72"/>
      <c r="O287" s="72"/>
      <c r="P287" s="72"/>
      <c r="Q287" s="72"/>
    </row>
    <row r="288" spans="2:17" x14ac:dyDescent="0.3">
      <c r="B288" s="26">
        <v>3</v>
      </c>
      <c r="C288" s="70"/>
      <c r="D288" s="73"/>
      <c r="E288" s="71"/>
      <c r="F288" s="71"/>
      <c r="G288" s="72"/>
      <c r="H288" s="72"/>
      <c r="I288" s="72"/>
      <c r="J288" s="72"/>
      <c r="K288" s="72"/>
      <c r="L288" s="72"/>
      <c r="M288" s="72"/>
      <c r="N288" s="72"/>
      <c r="O288" s="72"/>
      <c r="P288" s="72"/>
      <c r="Q288" s="72"/>
    </row>
    <row r="289" spans="2:17" x14ac:dyDescent="0.3">
      <c r="B289" s="26">
        <v>4</v>
      </c>
      <c r="C289" s="70"/>
      <c r="D289" s="73"/>
      <c r="E289" s="71"/>
      <c r="F289" s="71"/>
      <c r="G289" s="72"/>
      <c r="H289" s="72"/>
      <c r="I289" s="72"/>
      <c r="J289" s="72"/>
      <c r="K289" s="72"/>
      <c r="L289" s="72"/>
      <c r="M289" s="72"/>
      <c r="N289" s="72"/>
      <c r="O289" s="72"/>
      <c r="P289" s="72"/>
      <c r="Q289" s="72"/>
    </row>
    <row r="290" spans="2:17" x14ac:dyDescent="0.3">
      <c r="B290" s="26">
        <v>5</v>
      </c>
      <c r="C290" s="70"/>
      <c r="D290" s="73"/>
      <c r="E290" s="71"/>
      <c r="F290" s="71"/>
      <c r="G290" s="72"/>
      <c r="H290" s="72"/>
      <c r="I290" s="72"/>
      <c r="J290" s="72"/>
      <c r="K290" s="72"/>
      <c r="L290" s="72"/>
      <c r="M290" s="72"/>
      <c r="N290" s="72"/>
      <c r="O290" s="72"/>
      <c r="P290" s="72"/>
      <c r="Q290" s="72"/>
    </row>
    <row r="291" spans="2:17" x14ac:dyDescent="0.3">
      <c r="B291" s="26">
        <v>6</v>
      </c>
      <c r="C291" s="70"/>
      <c r="D291" s="73"/>
      <c r="E291" s="71"/>
      <c r="F291" s="71"/>
      <c r="G291" s="72"/>
      <c r="H291" s="72"/>
      <c r="I291" s="72"/>
      <c r="J291" s="72"/>
      <c r="K291" s="72"/>
      <c r="L291" s="72"/>
      <c r="M291" s="72"/>
      <c r="N291" s="72"/>
      <c r="O291" s="72"/>
      <c r="P291" s="72"/>
      <c r="Q291" s="72"/>
    </row>
    <row r="292" spans="2:17" x14ac:dyDescent="0.3">
      <c r="B292" s="26">
        <v>7</v>
      </c>
      <c r="C292" s="70"/>
      <c r="D292" s="73"/>
      <c r="E292" s="71"/>
      <c r="F292" s="71"/>
      <c r="G292" s="72"/>
      <c r="H292" s="72"/>
      <c r="I292" s="72"/>
      <c r="J292" s="72"/>
      <c r="K292" s="72"/>
      <c r="L292" s="72"/>
      <c r="M292" s="72"/>
      <c r="N292" s="72"/>
      <c r="O292" s="72"/>
      <c r="P292" s="72"/>
      <c r="Q292" s="72"/>
    </row>
    <row r="293" spans="2:17" x14ac:dyDescent="0.3">
      <c r="B293" s="26">
        <v>8</v>
      </c>
      <c r="C293" s="70"/>
      <c r="D293" s="73"/>
      <c r="E293" s="71"/>
      <c r="F293" s="71"/>
      <c r="G293" s="72"/>
      <c r="H293" s="72"/>
      <c r="I293" s="72"/>
      <c r="J293" s="72"/>
      <c r="K293" s="72"/>
      <c r="L293" s="72"/>
      <c r="M293" s="72"/>
      <c r="N293" s="72"/>
      <c r="O293" s="72"/>
      <c r="P293" s="72"/>
      <c r="Q293" s="72"/>
    </row>
    <row r="294" spans="2:17" x14ac:dyDescent="0.3">
      <c r="B294" s="26">
        <v>9</v>
      </c>
      <c r="C294" s="70"/>
      <c r="D294" s="73"/>
      <c r="E294" s="71"/>
      <c r="F294" s="71"/>
      <c r="G294" s="72"/>
      <c r="H294" s="72"/>
      <c r="I294" s="72"/>
      <c r="J294" s="72"/>
      <c r="K294" s="72"/>
      <c r="L294" s="72"/>
      <c r="M294" s="72"/>
      <c r="N294" s="72"/>
      <c r="O294" s="72"/>
      <c r="P294" s="72"/>
      <c r="Q294" s="72"/>
    </row>
    <row r="295" spans="2:17" x14ac:dyDescent="0.3">
      <c r="B295" s="26">
        <v>10</v>
      </c>
      <c r="C295" s="70"/>
      <c r="D295" s="73"/>
      <c r="E295" s="71"/>
      <c r="F295" s="71"/>
      <c r="G295" s="72"/>
      <c r="H295" s="72"/>
      <c r="I295" s="72"/>
      <c r="J295" s="72"/>
      <c r="K295" s="72"/>
      <c r="L295" s="72"/>
      <c r="M295" s="72"/>
      <c r="N295" s="72"/>
      <c r="O295" s="72"/>
      <c r="P295" s="72"/>
      <c r="Q295" s="72"/>
    </row>
    <row r="297" spans="2:17" x14ac:dyDescent="0.3">
      <c r="B297" s="5"/>
      <c r="C297" s="5" t="str">
        <f>C197</f>
        <v>WTE - CBTp</v>
      </c>
      <c r="D297" s="5"/>
      <c r="E297" s="5"/>
      <c r="F297" s="5"/>
      <c r="G297" s="5"/>
      <c r="H297" s="5"/>
      <c r="I297" s="5"/>
      <c r="J297" s="5"/>
      <c r="K297" s="5"/>
      <c r="L297" s="5"/>
      <c r="M297" s="5"/>
      <c r="N297" s="5"/>
      <c r="O297" s="5"/>
      <c r="P297" s="5"/>
      <c r="Q297" s="5"/>
    </row>
    <row r="298" spans="2:17" x14ac:dyDescent="0.3">
      <c r="C298" s="25" t="s">
        <v>307</v>
      </c>
      <c r="G298" s="10">
        <f>G197</f>
        <v>0</v>
      </c>
      <c r="H298" s="10">
        <f t="shared" ref="H298:Q298" si="107">H197</f>
        <v>0</v>
      </c>
      <c r="I298" s="10">
        <f t="shared" si="107"/>
        <v>2.2271470132002986</v>
      </c>
      <c r="J298" s="10">
        <f t="shared" si="107"/>
        <v>2.2522966539365536</v>
      </c>
      <c r="K298" s="10">
        <f t="shared" si="107"/>
        <v>2.2830750012439678</v>
      </c>
      <c r="L298" s="10">
        <f t="shared" si="107"/>
        <v>2.3114983458812155</v>
      </c>
      <c r="M298" s="10">
        <f t="shared" si="107"/>
        <v>2.3270718646947972</v>
      </c>
      <c r="N298" s="10">
        <f t="shared" si="107"/>
        <v>2.3440192456547573</v>
      </c>
      <c r="O298" s="10">
        <f t="shared" si="107"/>
        <v>2.3608495552541764</v>
      </c>
      <c r="P298" s="10">
        <f t="shared" si="107"/>
        <v>2.3744651539773183</v>
      </c>
      <c r="Q298" s="10">
        <f t="shared" si="107"/>
        <v>2.38894626254086</v>
      </c>
    </row>
    <row r="299" spans="2:17" x14ac:dyDescent="0.3">
      <c r="C299" s="25" t="s">
        <v>308</v>
      </c>
      <c r="G299" s="10">
        <f>SUM(G303:G312)</f>
        <v>10</v>
      </c>
      <c r="H299" s="10">
        <f t="shared" ref="H299:Q299" si="108">SUM(H303:H312)</f>
        <v>10</v>
      </c>
      <c r="I299" s="10">
        <f t="shared" si="108"/>
        <v>10</v>
      </c>
      <c r="J299" s="10">
        <f t="shared" si="108"/>
        <v>10</v>
      </c>
      <c r="K299" s="10">
        <f t="shared" si="108"/>
        <v>10</v>
      </c>
      <c r="L299" s="10">
        <f t="shared" si="108"/>
        <v>10</v>
      </c>
      <c r="M299" s="10">
        <f t="shared" si="108"/>
        <v>10</v>
      </c>
      <c r="N299" s="10">
        <f t="shared" si="108"/>
        <v>10</v>
      </c>
      <c r="O299" s="10">
        <f t="shared" si="108"/>
        <v>10</v>
      </c>
      <c r="P299" s="10">
        <f t="shared" si="108"/>
        <v>10</v>
      </c>
      <c r="Q299" s="10">
        <f t="shared" si="108"/>
        <v>10</v>
      </c>
    </row>
    <row r="300" spans="2:17" x14ac:dyDescent="0.3">
      <c r="C300" s="25" t="s">
        <v>309</v>
      </c>
      <c r="G300" s="10">
        <f>G299-G298</f>
        <v>10</v>
      </c>
      <c r="H300" s="10">
        <f t="shared" ref="H300:Q300" si="109">H299-H298</f>
        <v>10</v>
      </c>
      <c r="I300" s="10">
        <f t="shared" si="109"/>
        <v>7.7728529867997018</v>
      </c>
      <c r="J300" s="10">
        <f t="shared" si="109"/>
        <v>7.7477033460634459</v>
      </c>
      <c r="K300" s="10">
        <f t="shared" si="109"/>
        <v>7.7169249987560322</v>
      </c>
      <c r="L300" s="10">
        <f t="shared" si="109"/>
        <v>7.6885016541187845</v>
      </c>
      <c r="M300" s="10">
        <f t="shared" si="109"/>
        <v>7.6729281353052023</v>
      </c>
      <c r="N300" s="10">
        <f t="shared" si="109"/>
        <v>7.6559807543452427</v>
      </c>
      <c r="O300" s="10">
        <f t="shared" si="109"/>
        <v>7.6391504447458232</v>
      </c>
      <c r="P300" s="10">
        <f t="shared" si="109"/>
        <v>7.6255348460226813</v>
      </c>
      <c r="Q300" s="10">
        <f t="shared" si="109"/>
        <v>7.61105373745914</v>
      </c>
    </row>
    <row r="301" spans="2:17" x14ac:dyDescent="0.3">
      <c r="C301" s="25" t="s">
        <v>310</v>
      </c>
      <c r="G301" s="69">
        <f>SUMPRODUCT($D303:$D312,G303:G312)</f>
        <v>950000</v>
      </c>
      <c r="H301" s="69">
        <f t="shared" ref="H301:Q301" si="110">SUMPRODUCT($D303:$D312,H303:H312)</f>
        <v>950000</v>
      </c>
      <c r="I301" s="69">
        <f t="shared" si="110"/>
        <v>950000</v>
      </c>
      <c r="J301" s="69">
        <f t="shared" si="110"/>
        <v>950000</v>
      </c>
      <c r="K301" s="69">
        <f t="shared" si="110"/>
        <v>950000</v>
      </c>
      <c r="L301" s="69">
        <f t="shared" si="110"/>
        <v>950000</v>
      </c>
      <c r="M301" s="69">
        <f t="shared" si="110"/>
        <v>950000</v>
      </c>
      <c r="N301" s="69">
        <f t="shared" si="110"/>
        <v>950000</v>
      </c>
      <c r="O301" s="69">
        <f t="shared" si="110"/>
        <v>950000</v>
      </c>
      <c r="P301" s="69">
        <f t="shared" si="110"/>
        <v>950000</v>
      </c>
      <c r="Q301" s="69">
        <f t="shared" si="110"/>
        <v>950000</v>
      </c>
    </row>
    <row r="302" spans="2:17" x14ac:dyDescent="0.3">
      <c r="B302" s="29"/>
      <c r="C302" s="30" t="s">
        <v>312</v>
      </c>
      <c r="D302" s="30" t="s">
        <v>318</v>
      </c>
      <c r="E302" s="29"/>
      <c r="F302" s="29"/>
      <c r="G302" s="31"/>
      <c r="H302" s="31"/>
      <c r="I302" s="31"/>
      <c r="J302" s="31"/>
      <c r="K302" s="31"/>
      <c r="L302" s="31"/>
      <c r="M302" s="31"/>
      <c r="N302" s="31"/>
      <c r="O302" s="31"/>
      <c r="P302" s="31"/>
      <c r="Q302" s="31"/>
    </row>
    <row r="303" spans="2:17" x14ac:dyDescent="0.3">
      <c r="B303" s="26">
        <v>1</v>
      </c>
      <c r="C303" s="70" t="s">
        <v>320</v>
      </c>
      <c r="D303" s="73">
        <v>95000</v>
      </c>
      <c r="E303" s="71"/>
      <c r="F303" s="71"/>
      <c r="G303" s="72">
        <v>10</v>
      </c>
      <c r="H303" s="72">
        <v>10</v>
      </c>
      <c r="I303" s="72">
        <v>10</v>
      </c>
      <c r="J303" s="72">
        <v>10</v>
      </c>
      <c r="K303" s="72">
        <v>10</v>
      </c>
      <c r="L303" s="72">
        <v>10</v>
      </c>
      <c r="M303" s="72">
        <v>10</v>
      </c>
      <c r="N303" s="72">
        <v>10</v>
      </c>
      <c r="O303" s="72">
        <v>10</v>
      </c>
      <c r="P303" s="72">
        <v>10</v>
      </c>
      <c r="Q303" s="72">
        <v>10</v>
      </c>
    </row>
    <row r="304" spans="2:17" x14ac:dyDescent="0.3">
      <c r="B304" s="26">
        <v>2</v>
      </c>
      <c r="C304" s="70"/>
      <c r="D304" s="73"/>
      <c r="E304" s="71"/>
      <c r="F304" s="71"/>
      <c r="G304" s="72"/>
      <c r="H304" s="72"/>
      <c r="I304" s="72"/>
      <c r="J304" s="72"/>
      <c r="K304" s="72"/>
      <c r="L304" s="72"/>
      <c r="M304" s="72"/>
      <c r="N304" s="72"/>
      <c r="O304" s="72"/>
      <c r="P304" s="72"/>
      <c r="Q304" s="72"/>
    </row>
    <row r="305" spans="2:17" x14ac:dyDescent="0.3">
      <c r="B305" s="26">
        <v>3</v>
      </c>
      <c r="C305" s="70"/>
      <c r="D305" s="73"/>
      <c r="E305" s="71"/>
      <c r="F305" s="71"/>
      <c r="G305" s="72"/>
      <c r="H305" s="72"/>
      <c r="I305" s="72"/>
      <c r="J305" s="72"/>
      <c r="K305" s="72"/>
      <c r="L305" s="72"/>
      <c r="M305" s="72"/>
      <c r="N305" s="72"/>
      <c r="O305" s="72"/>
      <c r="P305" s="72"/>
      <c r="Q305" s="72"/>
    </row>
    <row r="306" spans="2:17" x14ac:dyDescent="0.3">
      <c r="B306" s="26">
        <v>4</v>
      </c>
      <c r="C306" s="70"/>
      <c r="D306" s="73"/>
      <c r="E306" s="71"/>
      <c r="F306" s="71"/>
      <c r="G306" s="72"/>
      <c r="H306" s="72"/>
      <c r="I306" s="72"/>
      <c r="J306" s="72"/>
      <c r="K306" s="72"/>
      <c r="L306" s="72"/>
      <c r="M306" s="72"/>
      <c r="N306" s="72"/>
      <c r="O306" s="72"/>
      <c r="P306" s="72"/>
      <c r="Q306" s="72"/>
    </row>
    <row r="307" spans="2:17" x14ac:dyDescent="0.3">
      <c r="B307" s="26">
        <v>5</v>
      </c>
      <c r="C307" s="70"/>
      <c r="D307" s="73"/>
      <c r="E307" s="71"/>
      <c r="F307" s="71"/>
      <c r="G307" s="72"/>
      <c r="H307" s="72"/>
      <c r="I307" s="72"/>
      <c r="J307" s="72"/>
      <c r="K307" s="72"/>
      <c r="L307" s="72"/>
      <c r="M307" s="72"/>
      <c r="N307" s="72"/>
      <c r="O307" s="72"/>
      <c r="P307" s="72"/>
      <c r="Q307" s="72"/>
    </row>
    <row r="308" spans="2:17" x14ac:dyDescent="0.3">
      <c r="B308" s="26">
        <v>6</v>
      </c>
      <c r="C308" s="70"/>
      <c r="D308" s="73"/>
      <c r="E308" s="71"/>
      <c r="F308" s="71"/>
      <c r="G308" s="72"/>
      <c r="H308" s="72"/>
      <c r="I308" s="72"/>
      <c r="J308" s="72"/>
      <c r="K308" s="72"/>
      <c r="L308" s="72"/>
      <c r="M308" s="72"/>
      <c r="N308" s="72"/>
      <c r="O308" s="72"/>
      <c r="P308" s="72"/>
      <c r="Q308" s="72"/>
    </row>
    <row r="309" spans="2:17" x14ac:dyDescent="0.3">
      <c r="B309" s="26">
        <v>7</v>
      </c>
      <c r="C309" s="70"/>
      <c r="D309" s="73"/>
      <c r="E309" s="71"/>
      <c r="F309" s="71"/>
      <c r="G309" s="72"/>
      <c r="H309" s="72"/>
      <c r="I309" s="72"/>
      <c r="J309" s="72"/>
      <c r="K309" s="72"/>
      <c r="L309" s="72"/>
      <c r="M309" s="72"/>
      <c r="N309" s="72"/>
      <c r="O309" s="72"/>
      <c r="P309" s="72"/>
      <c r="Q309" s="72"/>
    </row>
    <row r="310" spans="2:17" x14ac:dyDescent="0.3">
      <c r="B310" s="26">
        <v>8</v>
      </c>
      <c r="C310" s="70"/>
      <c r="D310" s="73"/>
      <c r="E310" s="71"/>
      <c r="F310" s="71"/>
      <c r="G310" s="72"/>
      <c r="H310" s="72"/>
      <c r="I310" s="72"/>
      <c r="J310" s="72"/>
      <c r="K310" s="72"/>
      <c r="L310" s="72"/>
      <c r="M310" s="72"/>
      <c r="N310" s="72"/>
      <c r="O310" s="72"/>
      <c r="P310" s="72"/>
      <c r="Q310" s="72"/>
    </row>
    <row r="311" spans="2:17" x14ac:dyDescent="0.3">
      <c r="B311" s="26">
        <v>9</v>
      </c>
      <c r="C311" s="70"/>
      <c r="D311" s="73"/>
      <c r="E311" s="71"/>
      <c r="F311" s="71"/>
      <c r="G311" s="72"/>
      <c r="H311" s="72"/>
      <c r="I311" s="72"/>
      <c r="J311" s="72"/>
      <c r="K311" s="72"/>
      <c r="L311" s="72"/>
      <c r="M311" s="72"/>
      <c r="N311" s="72"/>
      <c r="O311" s="72"/>
      <c r="P311" s="72"/>
      <c r="Q311" s="72"/>
    </row>
    <row r="312" spans="2:17" x14ac:dyDescent="0.3">
      <c r="B312" s="26">
        <v>10</v>
      </c>
      <c r="C312" s="70"/>
      <c r="D312" s="73"/>
      <c r="E312" s="71"/>
      <c r="F312" s="71"/>
      <c r="G312" s="72"/>
      <c r="H312" s="72"/>
      <c r="I312" s="72"/>
      <c r="J312" s="72"/>
      <c r="K312" s="72"/>
      <c r="L312" s="72"/>
      <c r="M312" s="72"/>
      <c r="N312" s="72"/>
      <c r="O312" s="72"/>
      <c r="P312" s="72"/>
      <c r="Q312" s="72"/>
    </row>
    <row r="314" spans="2:17" x14ac:dyDescent="0.3">
      <c r="B314" s="5"/>
      <c r="C314" s="5" t="str">
        <f>C207</f>
        <v>WTE - FI time</v>
      </c>
      <c r="D314" s="5"/>
      <c r="E314" s="5"/>
      <c r="F314" s="5"/>
      <c r="G314" s="5"/>
      <c r="H314" s="5"/>
      <c r="I314" s="5"/>
      <c r="J314" s="5"/>
      <c r="K314" s="5"/>
      <c r="L314" s="5"/>
      <c r="M314" s="5"/>
      <c r="N314" s="5"/>
      <c r="O314" s="5"/>
      <c r="P314" s="5"/>
      <c r="Q314" s="5"/>
    </row>
    <row r="315" spans="2:17" x14ac:dyDescent="0.3">
      <c r="C315" s="25" t="s">
        <v>307</v>
      </c>
      <c r="G315" s="10">
        <f>G207</f>
        <v>0</v>
      </c>
      <c r="H315" s="10">
        <f t="shared" ref="H315:Q315" si="111">H207</f>
        <v>0</v>
      </c>
      <c r="I315" s="10">
        <f t="shared" si="111"/>
        <v>0.5512188857670739</v>
      </c>
      <c r="J315" s="10">
        <f t="shared" si="111"/>
        <v>0.55744342184929707</v>
      </c>
      <c r="K315" s="10">
        <f t="shared" si="111"/>
        <v>0.56506106280788204</v>
      </c>
      <c r="L315" s="10">
        <f t="shared" si="111"/>
        <v>0.57209584060560092</v>
      </c>
      <c r="M315" s="10">
        <f t="shared" si="111"/>
        <v>0.57595028651196234</v>
      </c>
      <c r="N315" s="10">
        <f t="shared" si="111"/>
        <v>0.58014476329955245</v>
      </c>
      <c r="O315" s="10">
        <f t="shared" si="111"/>
        <v>0.5843102649254085</v>
      </c>
      <c r="P315" s="10">
        <f t="shared" si="111"/>
        <v>0.58768012560938643</v>
      </c>
      <c r="Q315" s="10">
        <f t="shared" si="111"/>
        <v>0.59126419997886281</v>
      </c>
    </row>
    <row r="316" spans="2:17" x14ac:dyDescent="0.3">
      <c r="C316" s="25" t="s">
        <v>308</v>
      </c>
      <c r="G316" s="10">
        <f>SUM(G320:G329)</f>
        <v>10</v>
      </c>
      <c r="H316" s="10">
        <f t="shared" ref="H316:Q316" si="112">SUM(H320:H329)</f>
        <v>10</v>
      </c>
      <c r="I316" s="10">
        <f t="shared" si="112"/>
        <v>10</v>
      </c>
      <c r="J316" s="10">
        <f t="shared" si="112"/>
        <v>10</v>
      </c>
      <c r="K316" s="10">
        <f t="shared" si="112"/>
        <v>10</v>
      </c>
      <c r="L316" s="10">
        <f t="shared" si="112"/>
        <v>10</v>
      </c>
      <c r="M316" s="10">
        <f t="shared" si="112"/>
        <v>10</v>
      </c>
      <c r="N316" s="10">
        <f t="shared" si="112"/>
        <v>10</v>
      </c>
      <c r="O316" s="10">
        <f t="shared" si="112"/>
        <v>10</v>
      </c>
      <c r="P316" s="10">
        <f t="shared" si="112"/>
        <v>10</v>
      </c>
      <c r="Q316" s="10">
        <f t="shared" si="112"/>
        <v>10</v>
      </c>
    </row>
    <row r="317" spans="2:17" x14ac:dyDescent="0.3">
      <c r="C317" s="25" t="s">
        <v>309</v>
      </c>
      <c r="G317" s="10">
        <f>G316-G315</f>
        <v>10</v>
      </c>
      <c r="H317" s="10">
        <f t="shared" ref="H317:Q317" si="113">H316-H315</f>
        <v>10</v>
      </c>
      <c r="I317" s="10">
        <f t="shared" si="113"/>
        <v>9.4487811142329257</v>
      </c>
      <c r="J317" s="10">
        <f t="shared" si="113"/>
        <v>9.4425565781507022</v>
      </c>
      <c r="K317" s="10">
        <f t="shared" si="113"/>
        <v>9.4349389371921184</v>
      </c>
      <c r="L317" s="10">
        <f t="shared" si="113"/>
        <v>9.4279041593943997</v>
      </c>
      <c r="M317" s="10">
        <f t="shared" si="113"/>
        <v>9.4240497134880385</v>
      </c>
      <c r="N317" s="10">
        <f t="shared" si="113"/>
        <v>9.4198552367004478</v>
      </c>
      <c r="O317" s="10">
        <f t="shared" si="113"/>
        <v>9.4156897350745918</v>
      </c>
      <c r="P317" s="10">
        <f t="shared" si="113"/>
        <v>9.4123198743906134</v>
      </c>
      <c r="Q317" s="10">
        <f t="shared" si="113"/>
        <v>9.4087358000211374</v>
      </c>
    </row>
    <row r="318" spans="2:17" x14ac:dyDescent="0.3">
      <c r="C318" s="25" t="s">
        <v>310</v>
      </c>
      <c r="G318" s="69">
        <f>SUMPRODUCT($D320:$D329,G320:G329)</f>
        <v>380000</v>
      </c>
      <c r="H318" s="69">
        <f t="shared" ref="H318:Q318" si="114">SUMPRODUCT($D320:$D329,H320:H329)</f>
        <v>380000</v>
      </c>
      <c r="I318" s="69">
        <f t="shared" si="114"/>
        <v>380000</v>
      </c>
      <c r="J318" s="69">
        <f t="shared" si="114"/>
        <v>380000</v>
      </c>
      <c r="K318" s="69">
        <f t="shared" si="114"/>
        <v>380000</v>
      </c>
      <c r="L318" s="69">
        <f t="shared" si="114"/>
        <v>380000</v>
      </c>
      <c r="M318" s="69">
        <f t="shared" si="114"/>
        <v>380000</v>
      </c>
      <c r="N318" s="69">
        <f t="shared" si="114"/>
        <v>380000</v>
      </c>
      <c r="O318" s="69">
        <f t="shared" si="114"/>
        <v>380000</v>
      </c>
      <c r="P318" s="69">
        <f t="shared" si="114"/>
        <v>380000</v>
      </c>
      <c r="Q318" s="69">
        <f t="shared" si="114"/>
        <v>380000</v>
      </c>
    </row>
    <row r="319" spans="2:17" x14ac:dyDescent="0.3">
      <c r="B319" s="29"/>
      <c r="C319" s="30" t="s">
        <v>312</v>
      </c>
      <c r="D319" s="30" t="s">
        <v>318</v>
      </c>
      <c r="E319" s="29"/>
      <c r="F319" s="29"/>
      <c r="G319" s="31"/>
      <c r="H319" s="31"/>
      <c r="I319" s="31"/>
      <c r="J319" s="31"/>
      <c r="K319" s="31"/>
      <c r="L319" s="31"/>
      <c r="M319" s="31"/>
      <c r="N319" s="31"/>
      <c r="O319" s="31"/>
      <c r="P319" s="31"/>
      <c r="Q319" s="31"/>
    </row>
    <row r="320" spans="2:17" x14ac:dyDescent="0.3">
      <c r="B320" s="26">
        <v>1</v>
      </c>
      <c r="C320" s="70" t="s">
        <v>321</v>
      </c>
      <c r="D320" s="73">
        <v>38000</v>
      </c>
      <c r="E320" s="71"/>
      <c r="F320" s="71"/>
      <c r="G320" s="72">
        <v>10</v>
      </c>
      <c r="H320" s="72">
        <v>10</v>
      </c>
      <c r="I320" s="72">
        <v>10</v>
      </c>
      <c r="J320" s="72">
        <v>10</v>
      </c>
      <c r="K320" s="72">
        <v>10</v>
      </c>
      <c r="L320" s="72">
        <v>10</v>
      </c>
      <c r="M320" s="72">
        <v>10</v>
      </c>
      <c r="N320" s="72">
        <v>10</v>
      </c>
      <c r="O320" s="72">
        <v>10</v>
      </c>
      <c r="P320" s="72">
        <v>10</v>
      </c>
      <c r="Q320" s="72">
        <v>10</v>
      </c>
    </row>
    <row r="321" spans="2:17" x14ac:dyDescent="0.3">
      <c r="B321" s="26">
        <v>2</v>
      </c>
      <c r="C321" s="70"/>
      <c r="D321" s="73"/>
      <c r="E321" s="71"/>
      <c r="F321" s="71"/>
      <c r="G321" s="72"/>
      <c r="H321" s="72"/>
      <c r="I321" s="72"/>
      <c r="J321" s="72"/>
      <c r="K321" s="72"/>
      <c r="L321" s="72"/>
      <c r="M321" s="72"/>
      <c r="N321" s="72"/>
      <c r="O321" s="72"/>
      <c r="P321" s="72"/>
      <c r="Q321" s="72"/>
    </row>
    <row r="322" spans="2:17" x14ac:dyDescent="0.3">
      <c r="B322" s="26">
        <v>3</v>
      </c>
      <c r="C322" s="70"/>
      <c r="D322" s="73"/>
      <c r="E322" s="71"/>
      <c r="F322" s="71"/>
      <c r="G322" s="72"/>
      <c r="H322" s="72"/>
      <c r="I322" s="72"/>
      <c r="J322" s="72"/>
      <c r="K322" s="72"/>
      <c r="L322" s="72"/>
      <c r="M322" s="72"/>
      <c r="N322" s="72"/>
      <c r="O322" s="72"/>
      <c r="P322" s="72"/>
      <c r="Q322" s="72"/>
    </row>
    <row r="323" spans="2:17" x14ac:dyDescent="0.3">
      <c r="B323" s="26">
        <v>4</v>
      </c>
      <c r="C323" s="70"/>
      <c r="D323" s="73"/>
      <c r="E323" s="71"/>
      <c r="F323" s="71"/>
      <c r="G323" s="72"/>
      <c r="H323" s="72"/>
      <c r="I323" s="72"/>
      <c r="J323" s="72"/>
      <c r="K323" s="72"/>
      <c r="L323" s="72"/>
      <c r="M323" s="72"/>
      <c r="N323" s="72"/>
      <c r="O323" s="72"/>
      <c r="P323" s="72"/>
      <c r="Q323" s="72"/>
    </row>
    <row r="324" spans="2:17" x14ac:dyDescent="0.3">
      <c r="B324" s="26">
        <v>5</v>
      </c>
      <c r="C324" s="70"/>
      <c r="D324" s="73"/>
      <c r="E324" s="71"/>
      <c r="F324" s="71"/>
      <c r="G324" s="72"/>
      <c r="H324" s="72"/>
      <c r="I324" s="72"/>
      <c r="J324" s="72"/>
      <c r="K324" s="72"/>
      <c r="L324" s="72"/>
      <c r="M324" s="72"/>
      <c r="N324" s="72"/>
      <c r="O324" s="72"/>
      <c r="P324" s="72"/>
      <c r="Q324" s="72"/>
    </row>
    <row r="325" spans="2:17" x14ac:dyDescent="0.3">
      <c r="B325" s="26">
        <v>6</v>
      </c>
      <c r="C325" s="70"/>
      <c r="D325" s="73"/>
      <c r="E325" s="71"/>
      <c r="F325" s="71"/>
      <c r="G325" s="72"/>
      <c r="H325" s="72"/>
      <c r="I325" s="72"/>
      <c r="J325" s="72"/>
      <c r="K325" s="72"/>
      <c r="L325" s="72"/>
      <c r="M325" s="72"/>
      <c r="N325" s="72"/>
      <c r="O325" s="72"/>
      <c r="P325" s="72"/>
      <c r="Q325" s="72"/>
    </row>
    <row r="326" spans="2:17" x14ac:dyDescent="0.3">
      <c r="B326" s="26">
        <v>7</v>
      </c>
      <c r="C326" s="70"/>
      <c r="D326" s="73"/>
      <c r="E326" s="71"/>
      <c r="F326" s="71"/>
      <c r="G326" s="72"/>
      <c r="H326" s="72"/>
      <c r="I326" s="72"/>
      <c r="J326" s="72"/>
      <c r="K326" s="72"/>
      <c r="L326" s="72"/>
      <c r="M326" s="72"/>
      <c r="N326" s="72"/>
      <c r="O326" s="72"/>
      <c r="P326" s="72"/>
      <c r="Q326" s="72"/>
    </row>
    <row r="327" spans="2:17" x14ac:dyDescent="0.3">
      <c r="B327" s="26">
        <v>8</v>
      </c>
      <c r="C327" s="70"/>
      <c r="D327" s="73"/>
      <c r="E327" s="71"/>
      <c r="F327" s="71"/>
      <c r="G327" s="72"/>
      <c r="H327" s="72"/>
      <c r="I327" s="72"/>
      <c r="J327" s="72"/>
      <c r="K327" s="72"/>
      <c r="L327" s="72"/>
      <c r="M327" s="72"/>
      <c r="N327" s="72"/>
      <c r="O327" s="72"/>
      <c r="P327" s="72"/>
      <c r="Q327" s="72"/>
    </row>
    <row r="328" spans="2:17" x14ac:dyDescent="0.3">
      <c r="B328" s="26">
        <v>9</v>
      </c>
      <c r="C328" s="70"/>
      <c r="D328" s="73"/>
      <c r="E328" s="71"/>
      <c r="F328" s="71"/>
      <c r="G328" s="72"/>
      <c r="H328" s="72"/>
      <c r="I328" s="72"/>
      <c r="J328" s="72"/>
      <c r="K328" s="72"/>
      <c r="L328" s="72"/>
      <c r="M328" s="72"/>
      <c r="N328" s="72"/>
      <c r="O328" s="72"/>
      <c r="P328" s="72"/>
      <c r="Q328" s="72"/>
    </row>
    <row r="329" spans="2:17" x14ac:dyDescent="0.3">
      <c r="B329" s="26">
        <v>10</v>
      </c>
      <c r="C329" s="70"/>
      <c r="D329" s="73"/>
      <c r="E329" s="71"/>
      <c r="F329" s="71"/>
      <c r="G329" s="72"/>
      <c r="H329" s="72"/>
      <c r="I329" s="72"/>
      <c r="J329" s="72"/>
      <c r="K329" s="72"/>
      <c r="L329" s="72"/>
      <c r="M329" s="72"/>
      <c r="N329" s="72"/>
      <c r="O329" s="72"/>
      <c r="P329" s="72"/>
      <c r="Q329" s="72"/>
    </row>
    <row r="333" spans="2:17" x14ac:dyDescent="0.3">
      <c r="B333" s="5"/>
      <c r="C333" s="5" t="s">
        <v>311</v>
      </c>
      <c r="D333" s="5"/>
      <c r="E333" s="5"/>
      <c r="F333" s="5"/>
      <c r="G333" s="5"/>
      <c r="H333" s="5"/>
      <c r="I333" s="5"/>
      <c r="J333" s="5"/>
      <c r="K333" s="5"/>
      <c r="L333" s="5"/>
      <c r="M333" s="5"/>
      <c r="N333" s="5"/>
      <c r="O333" s="5"/>
      <c r="P333" s="5"/>
      <c r="Q333" s="5"/>
    </row>
    <row r="335" spans="2:17" x14ac:dyDescent="0.3">
      <c r="C335" s="25" t="s">
        <v>324</v>
      </c>
      <c r="G335" s="74">
        <f>SUM(G337:G343)</f>
        <v>0</v>
      </c>
      <c r="H335" s="74">
        <f t="shared" ref="H335:Q335" si="115">SUM(H337:H343)</f>
        <v>28.071428571428573</v>
      </c>
      <c r="I335" s="74">
        <f t="shared" si="115"/>
        <v>30.412375401120283</v>
      </c>
      <c r="J335" s="74">
        <f t="shared" si="115"/>
        <v>29.940018793821778</v>
      </c>
      <c r="K335" s="74">
        <f t="shared" si="115"/>
        <v>29.596065055881766</v>
      </c>
      <c r="L335" s="74">
        <f t="shared" si="115"/>
        <v>29.965155666600538</v>
      </c>
      <c r="M335" s="74">
        <f t="shared" si="115"/>
        <v>30.279618223511392</v>
      </c>
      <c r="N335" s="74">
        <f t="shared" si="115"/>
        <v>30.541542015365341</v>
      </c>
      <c r="O335" s="74">
        <f t="shared" si="115"/>
        <v>30.757750352646308</v>
      </c>
      <c r="P335" s="74">
        <f t="shared" si="115"/>
        <v>30.96201260883797</v>
      </c>
      <c r="Q335" s="74">
        <f t="shared" si="115"/>
        <v>31.157727051275639</v>
      </c>
    </row>
    <row r="336" spans="2:17" x14ac:dyDescent="0.3">
      <c r="B336" s="29"/>
      <c r="C336" s="30"/>
      <c r="D336" s="30"/>
      <c r="E336" s="29"/>
      <c r="F336" s="29"/>
      <c r="G336" s="31"/>
      <c r="H336" s="31"/>
      <c r="I336" s="31"/>
      <c r="J336" s="31"/>
      <c r="K336" s="31"/>
      <c r="L336" s="31"/>
      <c r="M336" s="31"/>
      <c r="N336" s="31"/>
      <c r="O336" s="31"/>
      <c r="P336" s="31"/>
      <c r="Q336" s="31"/>
    </row>
    <row r="337" spans="2:17" x14ac:dyDescent="0.3">
      <c r="B337" s="26">
        <v>1</v>
      </c>
      <c r="C337" s="33" t="s">
        <v>295</v>
      </c>
      <c r="D337" s="32"/>
      <c r="E337" s="27"/>
      <c r="F337" s="27"/>
      <c r="G337" s="28">
        <f>G213</f>
        <v>0</v>
      </c>
      <c r="H337" s="28">
        <f t="shared" ref="H337:Q337" si="116">H213</f>
        <v>15</v>
      </c>
      <c r="I337" s="28">
        <f t="shared" si="116"/>
        <v>14.677008727720626</v>
      </c>
      <c r="J337" s="28">
        <f t="shared" si="116"/>
        <v>14.406831700987389</v>
      </c>
      <c r="K337" s="28">
        <f t="shared" si="116"/>
        <v>14.201289203599721</v>
      </c>
      <c r="L337" s="28">
        <f t="shared" si="116"/>
        <v>14.378427002229648</v>
      </c>
      <c r="M337" s="28">
        <f t="shared" si="116"/>
        <v>14.535454944821959</v>
      </c>
      <c r="N337" s="28">
        <f t="shared" si="116"/>
        <v>14.663437858084617</v>
      </c>
      <c r="O337" s="28">
        <f t="shared" si="116"/>
        <v>14.767075397767833</v>
      </c>
      <c r="P337" s="28">
        <f t="shared" si="116"/>
        <v>14.866601305261126</v>
      </c>
      <c r="Q337" s="28">
        <f t="shared" si="116"/>
        <v>14.960948040721945</v>
      </c>
    </row>
    <row r="338" spans="2:17" x14ac:dyDescent="0.3">
      <c r="B338" s="26">
        <v>2</v>
      </c>
      <c r="C338" s="33" t="s">
        <v>314</v>
      </c>
      <c r="D338" s="32"/>
      <c r="E338" s="27"/>
      <c r="F338" s="27"/>
      <c r="G338" s="28">
        <f>G230</f>
        <v>0</v>
      </c>
      <c r="H338" s="28">
        <f t="shared" ref="H338:Q338" si="117">H230</f>
        <v>1.5</v>
      </c>
      <c r="I338" s="28">
        <f t="shared" si="117"/>
        <v>1.4677008727720626</v>
      </c>
      <c r="J338" s="28">
        <f t="shared" si="117"/>
        <v>1.440683170098739</v>
      </c>
      <c r="K338" s="28">
        <f t="shared" si="117"/>
        <v>1.4201289203599721</v>
      </c>
      <c r="L338" s="28">
        <f t="shared" si="117"/>
        <v>1.4378427002229648</v>
      </c>
      <c r="M338" s="28">
        <f t="shared" si="117"/>
        <v>1.4535454944821959</v>
      </c>
      <c r="N338" s="28">
        <f t="shared" si="117"/>
        <v>1.4663437858084616</v>
      </c>
      <c r="O338" s="28">
        <f t="shared" si="117"/>
        <v>1.4767075397767833</v>
      </c>
      <c r="P338" s="28">
        <f t="shared" si="117"/>
        <v>1.4866601305261127</v>
      </c>
      <c r="Q338" s="28">
        <f t="shared" si="117"/>
        <v>1.4960948040721944</v>
      </c>
    </row>
    <row r="339" spans="2:17" x14ac:dyDescent="0.3">
      <c r="B339" s="26">
        <v>3</v>
      </c>
      <c r="C339" s="33" t="s">
        <v>316</v>
      </c>
      <c r="D339" s="32"/>
      <c r="E339" s="27"/>
      <c r="F339" s="27"/>
      <c r="G339" s="28">
        <f>G247</f>
        <v>0</v>
      </c>
      <c r="H339" s="28">
        <f t="shared" ref="H339:Q339" si="118">H247</f>
        <v>7.5</v>
      </c>
      <c r="I339" s="28">
        <f t="shared" si="118"/>
        <v>7.3385043638603129</v>
      </c>
      <c r="J339" s="28">
        <f t="shared" si="118"/>
        <v>7.2034158504936947</v>
      </c>
      <c r="K339" s="28">
        <f t="shared" si="118"/>
        <v>7.1006446017998606</v>
      </c>
      <c r="L339" s="28">
        <f t="shared" si="118"/>
        <v>7.1892135011148239</v>
      </c>
      <c r="M339" s="28">
        <f t="shared" si="118"/>
        <v>7.2677274724109795</v>
      </c>
      <c r="N339" s="28">
        <f t="shared" si="118"/>
        <v>7.3317189290423084</v>
      </c>
      <c r="O339" s="28">
        <f t="shared" si="118"/>
        <v>7.3835376988839165</v>
      </c>
      <c r="P339" s="28">
        <f t="shared" si="118"/>
        <v>7.4333006526305629</v>
      </c>
      <c r="Q339" s="28">
        <f t="shared" si="118"/>
        <v>7.4804740203609725</v>
      </c>
    </row>
    <row r="340" spans="2:17" x14ac:dyDescent="0.3">
      <c r="B340" s="26">
        <v>4</v>
      </c>
      <c r="C340" s="33" t="s">
        <v>127</v>
      </c>
      <c r="D340" s="32"/>
      <c r="E340" s="27"/>
      <c r="F340" s="27"/>
      <c r="G340" s="28">
        <f>G264</f>
        <v>0</v>
      </c>
      <c r="H340" s="28">
        <f t="shared" ref="H340:Q340" si="119">H264</f>
        <v>3</v>
      </c>
      <c r="I340" s="28">
        <f t="shared" si="119"/>
        <v>2.9354017455441253</v>
      </c>
      <c r="J340" s="28">
        <f t="shared" si="119"/>
        <v>2.8813663401974781</v>
      </c>
      <c r="K340" s="28">
        <f t="shared" si="119"/>
        <v>2.8402578407199441</v>
      </c>
      <c r="L340" s="28">
        <f t="shared" si="119"/>
        <v>2.8756854004459296</v>
      </c>
      <c r="M340" s="28">
        <f t="shared" si="119"/>
        <v>2.9070909889643919</v>
      </c>
      <c r="N340" s="28">
        <f t="shared" si="119"/>
        <v>2.9326875716169232</v>
      </c>
      <c r="O340" s="28">
        <f t="shared" si="119"/>
        <v>2.9534150795535665</v>
      </c>
      <c r="P340" s="28">
        <f t="shared" si="119"/>
        <v>2.9733202610522254</v>
      </c>
      <c r="Q340" s="28">
        <f t="shared" si="119"/>
        <v>2.9921896081443888</v>
      </c>
    </row>
    <row r="341" spans="2:17" x14ac:dyDescent="0.3">
      <c r="B341" s="26">
        <v>5</v>
      </c>
      <c r="C341" s="33" t="s">
        <v>0</v>
      </c>
      <c r="D341" s="32"/>
      <c r="E341" s="27"/>
      <c r="F341" s="27"/>
      <c r="G341" s="28">
        <f>G281</f>
        <v>0</v>
      </c>
      <c r="H341" s="28">
        <f t="shared" ref="H341:Q341" si="120">H281</f>
        <v>1.0714285714285714</v>
      </c>
      <c r="I341" s="28">
        <f t="shared" si="120"/>
        <v>1.2153937922557814</v>
      </c>
      <c r="J341" s="28">
        <f t="shared" si="120"/>
        <v>1.1979816562586263</v>
      </c>
      <c r="K341" s="28">
        <f t="shared" si="120"/>
        <v>1.1856084253504204</v>
      </c>
      <c r="L341" s="28">
        <f t="shared" si="120"/>
        <v>1.2003928761003517</v>
      </c>
      <c r="M341" s="28">
        <f t="shared" si="120"/>
        <v>1.2127771716251068</v>
      </c>
      <c r="N341" s="28">
        <f t="shared" si="120"/>
        <v>1.223189861858722</v>
      </c>
      <c r="O341" s="28">
        <f t="shared" si="120"/>
        <v>1.2318548164846228</v>
      </c>
      <c r="P341" s="28">
        <f t="shared" si="120"/>
        <v>1.2399849797812363</v>
      </c>
      <c r="Q341" s="28">
        <f t="shared" si="120"/>
        <v>1.2478101154564178</v>
      </c>
    </row>
    <row r="342" spans="2:17" x14ac:dyDescent="0.3">
      <c r="B342" s="26">
        <v>6</v>
      </c>
      <c r="C342" s="33" t="s">
        <v>302</v>
      </c>
      <c r="D342" s="32"/>
      <c r="E342" s="27"/>
      <c r="F342" s="27"/>
      <c r="G342" s="28">
        <f>G298</f>
        <v>0</v>
      </c>
      <c r="H342" s="28">
        <f t="shared" ref="H342:Q342" si="121">H298</f>
        <v>0</v>
      </c>
      <c r="I342" s="28">
        <f t="shared" si="121"/>
        <v>2.2271470132002986</v>
      </c>
      <c r="J342" s="28">
        <f t="shared" si="121"/>
        <v>2.2522966539365536</v>
      </c>
      <c r="K342" s="28">
        <f t="shared" si="121"/>
        <v>2.2830750012439678</v>
      </c>
      <c r="L342" s="28">
        <f t="shared" si="121"/>
        <v>2.3114983458812155</v>
      </c>
      <c r="M342" s="28">
        <f t="shared" si="121"/>
        <v>2.3270718646947972</v>
      </c>
      <c r="N342" s="28">
        <f t="shared" si="121"/>
        <v>2.3440192456547573</v>
      </c>
      <c r="O342" s="28">
        <f t="shared" si="121"/>
        <v>2.3608495552541764</v>
      </c>
      <c r="P342" s="28">
        <f t="shared" si="121"/>
        <v>2.3744651539773183</v>
      </c>
      <c r="Q342" s="28">
        <f t="shared" si="121"/>
        <v>2.38894626254086</v>
      </c>
    </row>
    <row r="343" spans="2:17" x14ac:dyDescent="0.3">
      <c r="B343" s="26">
        <v>7</v>
      </c>
      <c r="C343" s="33" t="s">
        <v>317</v>
      </c>
      <c r="D343" s="32"/>
      <c r="E343" s="27"/>
      <c r="F343" s="27"/>
      <c r="G343" s="28">
        <f>G315</f>
        <v>0</v>
      </c>
      <c r="H343" s="28">
        <f t="shared" ref="H343:Q343" si="122">H315</f>
        <v>0</v>
      </c>
      <c r="I343" s="28">
        <f t="shared" si="122"/>
        <v>0.5512188857670739</v>
      </c>
      <c r="J343" s="28">
        <f t="shared" si="122"/>
        <v>0.55744342184929707</v>
      </c>
      <c r="K343" s="28">
        <f t="shared" si="122"/>
        <v>0.56506106280788204</v>
      </c>
      <c r="L343" s="28">
        <f t="shared" si="122"/>
        <v>0.57209584060560092</v>
      </c>
      <c r="M343" s="28">
        <f t="shared" si="122"/>
        <v>0.57595028651196234</v>
      </c>
      <c r="N343" s="28">
        <f t="shared" si="122"/>
        <v>0.58014476329955245</v>
      </c>
      <c r="O343" s="28">
        <f t="shared" si="122"/>
        <v>0.5843102649254085</v>
      </c>
      <c r="P343" s="28">
        <f t="shared" si="122"/>
        <v>0.58768012560938643</v>
      </c>
      <c r="Q343" s="28">
        <f t="shared" si="122"/>
        <v>0.59126419997886281</v>
      </c>
    </row>
    <row r="344" spans="2:17" x14ac:dyDescent="0.3">
      <c r="B344" s="77"/>
      <c r="C344" s="78"/>
      <c r="D344" s="79"/>
      <c r="E344" s="77"/>
      <c r="F344" s="77"/>
      <c r="G344" s="80"/>
      <c r="H344" s="80"/>
      <c r="I344" s="80"/>
      <c r="J344" s="80"/>
      <c r="K344" s="80"/>
      <c r="L344" s="80"/>
      <c r="M344" s="80"/>
      <c r="N344" s="80"/>
      <c r="O344" s="80"/>
      <c r="P344" s="80"/>
      <c r="Q344" s="80"/>
    </row>
    <row r="345" spans="2:17" x14ac:dyDescent="0.3">
      <c r="C345" s="25" t="s">
        <v>323</v>
      </c>
      <c r="G345" s="74">
        <f>SUM(G347:G353)</f>
        <v>70</v>
      </c>
      <c r="H345" s="74">
        <f t="shared" ref="H345:Q345" si="123">SUM(H347:H353)</f>
        <v>70</v>
      </c>
      <c r="I345" s="74">
        <f t="shared" si="123"/>
        <v>70</v>
      </c>
      <c r="J345" s="74">
        <f t="shared" si="123"/>
        <v>70</v>
      </c>
      <c r="K345" s="74">
        <f t="shared" si="123"/>
        <v>70</v>
      </c>
      <c r="L345" s="74">
        <f t="shared" si="123"/>
        <v>70</v>
      </c>
      <c r="M345" s="74">
        <f t="shared" si="123"/>
        <v>70</v>
      </c>
      <c r="N345" s="74">
        <f t="shared" si="123"/>
        <v>70</v>
      </c>
      <c r="O345" s="74">
        <f t="shared" si="123"/>
        <v>70</v>
      </c>
      <c r="P345" s="74">
        <f t="shared" si="123"/>
        <v>70</v>
      </c>
      <c r="Q345" s="74">
        <f t="shared" si="123"/>
        <v>70</v>
      </c>
    </row>
    <row r="346" spans="2:17" x14ac:dyDescent="0.3">
      <c r="B346" s="29"/>
      <c r="C346" s="30"/>
      <c r="D346" s="30"/>
      <c r="E346" s="29"/>
      <c r="F346" s="29"/>
      <c r="G346" s="31"/>
      <c r="H346" s="31"/>
      <c r="I346" s="31"/>
      <c r="J346" s="31"/>
      <c r="K346" s="31"/>
      <c r="L346" s="31"/>
      <c r="M346" s="31"/>
      <c r="N346" s="31"/>
      <c r="O346" s="31"/>
      <c r="P346" s="31"/>
      <c r="Q346" s="31"/>
    </row>
    <row r="347" spans="2:17" x14ac:dyDescent="0.3">
      <c r="B347" s="26">
        <v>1</v>
      </c>
      <c r="C347" s="33" t="s">
        <v>295</v>
      </c>
      <c r="D347" s="32"/>
      <c r="E347" s="27"/>
      <c r="F347" s="27"/>
      <c r="G347" s="28">
        <f>G214</f>
        <v>10</v>
      </c>
      <c r="H347" s="28">
        <f t="shared" ref="H347:Q347" si="124">H214</f>
        <v>10</v>
      </c>
      <c r="I347" s="28">
        <f t="shared" si="124"/>
        <v>10</v>
      </c>
      <c r="J347" s="28">
        <f t="shared" si="124"/>
        <v>10</v>
      </c>
      <c r="K347" s="28">
        <f t="shared" si="124"/>
        <v>10</v>
      </c>
      <c r="L347" s="28">
        <f t="shared" si="124"/>
        <v>10</v>
      </c>
      <c r="M347" s="28">
        <f t="shared" si="124"/>
        <v>10</v>
      </c>
      <c r="N347" s="28">
        <f t="shared" si="124"/>
        <v>10</v>
      </c>
      <c r="O347" s="28">
        <f t="shared" si="124"/>
        <v>10</v>
      </c>
      <c r="P347" s="28">
        <f t="shared" si="124"/>
        <v>10</v>
      </c>
      <c r="Q347" s="28">
        <f t="shared" si="124"/>
        <v>10</v>
      </c>
    </row>
    <row r="348" spans="2:17" x14ac:dyDescent="0.3">
      <c r="B348" s="26">
        <v>2</v>
      </c>
      <c r="C348" s="33" t="s">
        <v>314</v>
      </c>
      <c r="D348" s="32"/>
      <c r="E348" s="27"/>
      <c r="F348" s="27"/>
      <c r="G348" s="28">
        <f>G231</f>
        <v>10</v>
      </c>
      <c r="H348" s="28">
        <f t="shared" ref="H348:Q348" si="125">H231</f>
        <v>10</v>
      </c>
      <c r="I348" s="28">
        <f t="shared" si="125"/>
        <v>10</v>
      </c>
      <c r="J348" s="28">
        <f t="shared" si="125"/>
        <v>10</v>
      </c>
      <c r="K348" s="28">
        <f t="shared" si="125"/>
        <v>10</v>
      </c>
      <c r="L348" s="28">
        <f t="shared" si="125"/>
        <v>10</v>
      </c>
      <c r="M348" s="28">
        <f t="shared" si="125"/>
        <v>10</v>
      </c>
      <c r="N348" s="28">
        <f t="shared" si="125"/>
        <v>10</v>
      </c>
      <c r="O348" s="28">
        <f t="shared" si="125"/>
        <v>10</v>
      </c>
      <c r="P348" s="28">
        <f t="shared" si="125"/>
        <v>10</v>
      </c>
      <c r="Q348" s="28">
        <f t="shared" si="125"/>
        <v>10</v>
      </c>
    </row>
    <row r="349" spans="2:17" x14ac:dyDescent="0.3">
      <c r="B349" s="26">
        <v>3</v>
      </c>
      <c r="C349" s="33" t="s">
        <v>316</v>
      </c>
      <c r="D349" s="32"/>
      <c r="E349" s="27"/>
      <c r="F349" s="27"/>
      <c r="G349" s="28">
        <f>G248</f>
        <v>10</v>
      </c>
      <c r="H349" s="28">
        <f t="shared" ref="H349:Q349" si="126">H248</f>
        <v>10</v>
      </c>
      <c r="I349" s="28">
        <f t="shared" si="126"/>
        <v>10</v>
      </c>
      <c r="J349" s="28">
        <f t="shared" si="126"/>
        <v>10</v>
      </c>
      <c r="K349" s="28">
        <f t="shared" si="126"/>
        <v>10</v>
      </c>
      <c r="L349" s="28">
        <f t="shared" si="126"/>
        <v>10</v>
      </c>
      <c r="M349" s="28">
        <f t="shared" si="126"/>
        <v>10</v>
      </c>
      <c r="N349" s="28">
        <f t="shared" si="126"/>
        <v>10</v>
      </c>
      <c r="O349" s="28">
        <f t="shared" si="126"/>
        <v>10</v>
      </c>
      <c r="P349" s="28">
        <f t="shared" si="126"/>
        <v>10</v>
      </c>
      <c r="Q349" s="28">
        <f t="shared" si="126"/>
        <v>10</v>
      </c>
    </row>
    <row r="350" spans="2:17" x14ac:dyDescent="0.3">
      <c r="B350" s="26">
        <v>4</v>
      </c>
      <c r="C350" s="33" t="s">
        <v>127</v>
      </c>
      <c r="D350" s="32"/>
      <c r="E350" s="27"/>
      <c r="F350" s="27"/>
      <c r="G350" s="28">
        <f>G265</f>
        <v>10</v>
      </c>
      <c r="H350" s="28">
        <f t="shared" ref="H350:Q350" si="127">H265</f>
        <v>10</v>
      </c>
      <c r="I350" s="28">
        <f t="shared" si="127"/>
        <v>10</v>
      </c>
      <c r="J350" s="28">
        <f t="shared" si="127"/>
        <v>10</v>
      </c>
      <c r="K350" s="28">
        <f t="shared" si="127"/>
        <v>10</v>
      </c>
      <c r="L350" s="28">
        <f t="shared" si="127"/>
        <v>10</v>
      </c>
      <c r="M350" s="28">
        <f t="shared" si="127"/>
        <v>10</v>
      </c>
      <c r="N350" s="28">
        <f t="shared" si="127"/>
        <v>10</v>
      </c>
      <c r="O350" s="28">
        <f t="shared" si="127"/>
        <v>10</v>
      </c>
      <c r="P350" s="28">
        <f t="shared" si="127"/>
        <v>10</v>
      </c>
      <c r="Q350" s="28">
        <f t="shared" si="127"/>
        <v>10</v>
      </c>
    </row>
    <row r="351" spans="2:17" x14ac:dyDescent="0.3">
      <c r="B351" s="26">
        <v>5</v>
      </c>
      <c r="C351" s="33" t="s">
        <v>0</v>
      </c>
      <c r="D351" s="32"/>
      <c r="E351" s="27"/>
      <c r="F351" s="27"/>
      <c r="G351" s="28">
        <f>G282</f>
        <v>10</v>
      </c>
      <c r="H351" s="28">
        <f t="shared" ref="H351:Q351" si="128">H282</f>
        <v>10</v>
      </c>
      <c r="I351" s="28">
        <f t="shared" si="128"/>
        <v>10</v>
      </c>
      <c r="J351" s="28">
        <f t="shared" si="128"/>
        <v>10</v>
      </c>
      <c r="K351" s="28">
        <f t="shared" si="128"/>
        <v>10</v>
      </c>
      <c r="L351" s="28">
        <f t="shared" si="128"/>
        <v>10</v>
      </c>
      <c r="M351" s="28">
        <f t="shared" si="128"/>
        <v>10</v>
      </c>
      <c r="N351" s="28">
        <f t="shared" si="128"/>
        <v>10</v>
      </c>
      <c r="O351" s="28">
        <f t="shared" si="128"/>
        <v>10</v>
      </c>
      <c r="P351" s="28">
        <f t="shared" si="128"/>
        <v>10</v>
      </c>
      <c r="Q351" s="28">
        <f t="shared" si="128"/>
        <v>10</v>
      </c>
    </row>
    <row r="352" spans="2:17" x14ac:dyDescent="0.3">
      <c r="B352" s="26">
        <v>6</v>
      </c>
      <c r="C352" s="33" t="s">
        <v>302</v>
      </c>
      <c r="D352" s="32"/>
      <c r="E352" s="27"/>
      <c r="F352" s="27"/>
      <c r="G352" s="28">
        <f>G299</f>
        <v>10</v>
      </c>
      <c r="H352" s="28">
        <f t="shared" ref="H352:Q352" si="129">H299</f>
        <v>10</v>
      </c>
      <c r="I352" s="28">
        <f t="shared" si="129"/>
        <v>10</v>
      </c>
      <c r="J352" s="28">
        <f t="shared" si="129"/>
        <v>10</v>
      </c>
      <c r="K352" s="28">
        <f t="shared" si="129"/>
        <v>10</v>
      </c>
      <c r="L352" s="28">
        <f t="shared" si="129"/>
        <v>10</v>
      </c>
      <c r="M352" s="28">
        <f t="shared" si="129"/>
        <v>10</v>
      </c>
      <c r="N352" s="28">
        <f t="shared" si="129"/>
        <v>10</v>
      </c>
      <c r="O352" s="28">
        <f t="shared" si="129"/>
        <v>10</v>
      </c>
      <c r="P352" s="28">
        <f t="shared" si="129"/>
        <v>10</v>
      </c>
      <c r="Q352" s="28">
        <f t="shared" si="129"/>
        <v>10</v>
      </c>
    </row>
    <row r="353" spans="2:17" x14ac:dyDescent="0.3">
      <c r="B353" s="26">
        <v>7</v>
      </c>
      <c r="C353" s="33" t="s">
        <v>317</v>
      </c>
      <c r="D353" s="32"/>
      <c r="E353" s="27"/>
      <c r="F353" s="27"/>
      <c r="G353" s="28">
        <f>G316</f>
        <v>10</v>
      </c>
      <c r="H353" s="28">
        <f t="shared" ref="H353:Q353" si="130">H316</f>
        <v>10</v>
      </c>
      <c r="I353" s="28">
        <f t="shared" si="130"/>
        <v>10</v>
      </c>
      <c r="J353" s="28">
        <f t="shared" si="130"/>
        <v>10</v>
      </c>
      <c r="K353" s="28">
        <f t="shared" si="130"/>
        <v>10</v>
      </c>
      <c r="L353" s="28">
        <f t="shared" si="130"/>
        <v>10</v>
      </c>
      <c r="M353" s="28">
        <f t="shared" si="130"/>
        <v>10</v>
      </c>
      <c r="N353" s="28">
        <f t="shared" si="130"/>
        <v>10</v>
      </c>
      <c r="O353" s="28">
        <f t="shared" si="130"/>
        <v>10</v>
      </c>
      <c r="P353" s="28">
        <f t="shared" si="130"/>
        <v>10</v>
      </c>
      <c r="Q353" s="28">
        <f t="shared" si="130"/>
        <v>10</v>
      </c>
    </row>
    <row r="355" spans="2:17" x14ac:dyDescent="0.3">
      <c r="C355" s="25" t="s">
        <v>322</v>
      </c>
      <c r="G355" s="76">
        <f>SUM(G357:G363)</f>
        <v>4290000</v>
      </c>
      <c r="H355" s="76">
        <f t="shared" ref="H355:Q355" si="131">SUM(H357:H363)</f>
        <v>4290000</v>
      </c>
      <c r="I355" s="76">
        <f t="shared" si="131"/>
        <v>4290000</v>
      </c>
      <c r="J355" s="76">
        <f t="shared" si="131"/>
        <v>4290000</v>
      </c>
      <c r="K355" s="76">
        <f t="shared" si="131"/>
        <v>4290000</v>
      </c>
      <c r="L355" s="76">
        <f t="shared" si="131"/>
        <v>4290000</v>
      </c>
      <c r="M355" s="76">
        <f t="shared" si="131"/>
        <v>4290000</v>
      </c>
      <c r="N355" s="76">
        <f t="shared" si="131"/>
        <v>4290000</v>
      </c>
      <c r="O355" s="76">
        <f t="shared" si="131"/>
        <v>4290000</v>
      </c>
      <c r="P355" s="76">
        <f t="shared" si="131"/>
        <v>4290000</v>
      </c>
      <c r="Q355" s="76">
        <f t="shared" si="131"/>
        <v>4290000</v>
      </c>
    </row>
    <row r="356" spans="2:17" x14ac:dyDescent="0.3">
      <c r="B356" s="29"/>
      <c r="C356" s="30"/>
      <c r="D356" s="30"/>
      <c r="E356" s="29"/>
      <c r="F356" s="29"/>
      <c r="G356" s="31"/>
      <c r="H356" s="31"/>
      <c r="I356" s="31"/>
      <c r="J356" s="31"/>
      <c r="K356" s="31"/>
      <c r="L356" s="31"/>
      <c r="M356" s="31"/>
      <c r="N356" s="31"/>
      <c r="O356" s="31"/>
      <c r="P356" s="31"/>
      <c r="Q356" s="31"/>
    </row>
    <row r="357" spans="2:17" x14ac:dyDescent="0.3">
      <c r="B357" s="26">
        <v>1</v>
      </c>
      <c r="C357" s="33" t="s">
        <v>295</v>
      </c>
      <c r="D357" s="32"/>
      <c r="E357" s="27"/>
      <c r="F357" s="27"/>
      <c r="G357" s="75">
        <f>G216</f>
        <v>370000</v>
      </c>
      <c r="H357" s="75">
        <f t="shared" ref="H357:Q357" si="132">H216</f>
        <v>370000</v>
      </c>
      <c r="I357" s="75">
        <f t="shared" si="132"/>
        <v>370000</v>
      </c>
      <c r="J357" s="75">
        <f t="shared" si="132"/>
        <v>370000</v>
      </c>
      <c r="K357" s="75">
        <f t="shared" si="132"/>
        <v>370000</v>
      </c>
      <c r="L357" s="75">
        <f t="shared" si="132"/>
        <v>370000</v>
      </c>
      <c r="M357" s="75">
        <f t="shared" si="132"/>
        <v>370000</v>
      </c>
      <c r="N357" s="75">
        <f t="shared" si="132"/>
        <v>370000</v>
      </c>
      <c r="O357" s="75">
        <f t="shared" si="132"/>
        <v>370000</v>
      </c>
      <c r="P357" s="75">
        <f t="shared" si="132"/>
        <v>370000</v>
      </c>
      <c r="Q357" s="75">
        <f t="shared" si="132"/>
        <v>370000</v>
      </c>
    </row>
    <row r="358" spans="2:17" x14ac:dyDescent="0.3">
      <c r="B358" s="26">
        <v>2</v>
      </c>
      <c r="C358" s="33" t="s">
        <v>314</v>
      </c>
      <c r="D358" s="32"/>
      <c r="E358" s="27"/>
      <c r="F358" s="27"/>
      <c r="G358" s="75">
        <f>G233</f>
        <v>450000</v>
      </c>
      <c r="H358" s="75">
        <f t="shared" ref="H358:Q358" si="133">H233</f>
        <v>450000</v>
      </c>
      <c r="I358" s="75">
        <f t="shared" si="133"/>
        <v>450000</v>
      </c>
      <c r="J358" s="75">
        <f t="shared" si="133"/>
        <v>450000</v>
      </c>
      <c r="K358" s="75">
        <f t="shared" si="133"/>
        <v>450000</v>
      </c>
      <c r="L358" s="75">
        <f t="shared" si="133"/>
        <v>450000</v>
      </c>
      <c r="M358" s="75">
        <f t="shared" si="133"/>
        <v>450000</v>
      </c>
      <c r="N358" s="75">
        <f t="shared" si="133"/>
        <v>450000</v>
      </c>
      <c r="O358" s="75">
        <f t="shared" si="133"/>
        <v>450000</v>
      </c>
      <c r="P358" s="75">
        <f t="shared" si="133"/>
        <v>450000</v>
      </c>
      <c r="Q358" s="75">
        <f t="shared" si="133"/>
        <v>450000</v>
      </c>
    </row>
    <row r="359" spans="2:17" x14ac:dyDescent="0.3">
      <c r="B359" s="26">
        <v>3</v>
      </c>
      <c r="C359" s="33" t="s">
        <v>316</v>
      </c>
      <c r="D359" s="32"/>
      <c r="E359" s="27"/>
      <c r="F359" s="27"/>
      <c r="G359" s="75">
        <f>G250</f>
        <v>320000</v>
      </c>
      <c r="H359" s="75">
        <f t="shared" ref="H359:Q359" si="134">H250</f>
        <v>320000</v>
      </c>
      <c r="I359" s="75">
        <f t="shared" si="134"/>
        <v>320000</v>
      </c>
      <c r="J359" s="75">
        <f t="shared" si="134"/>
        <v>320000</v>
      </c>
      <c r="K359" s="75">
        <f t="shared" si="134"/>
        <v>320000</v>
      </c>
      <c r="L359" s="75">
        <f t="shared" si="134"/>
        <v>320000</v>
      </c>
      <c r="M359" s="75">
        <f t="shared" si="134"/>
        <v>320000</v>
      </c>
      <c r="N359" s="75">
        <f t="shared" si="134"/>
        <v>320000</v>
      </c>
      <c r="O359" s="75">
        <f t="shared" si="134"/>
        <v>320000</v>
      </c>
      <c r="P359" s="75">
        <f t="shared" si="134"/>
        <v>320000</v>
      </c>
      <c r="Q359" s="75">
        <f t="shared" si="134"/>
        <v>320000</v>
      </c>
    </row>
    <row r="360" spans="2:17" x14ac:dyDescent="0.3">
      <c r="B360" s="26">
        <v>4</v>
      </c>
      <c r="C360" s="33" t="s">
        <v>127</v>
      </c>
      <c r="D360" s="32"/>
      <c r="E360" s="27"/>
      <c r="F360" s="27"/>
      <c r="G360" s="75">
        <f>G267</f>
        <v>320000</v>
      </c>
      <c r="H360" s="75">
        <f t="shared" ref="H360:Q360" si="135">H267</f>
        <v>320000</v>
      </c>
      <c r="I360" s="75">
        <f t="shared" si="135"/>
        <v>320000</v>
      </c>
      <c r="J360" s="75">
        <f t="shared" si="135"/>
        <v>320000</v>
      </c>
      <c r="K360" s="75">
        <f t="shared" si="135"/>
        <v>320000</v>
      </c>
      <c r="L360" s="75">
        <f t="shared" si="135"/>
        <v>320000</v>
      </c>
      <c r="M360" s="75">
        <f t="shared" si="135"/>
        <v>320000</v>
      </c>
      <c r="N360" s="75">
        <f t="shared" si="135"/>
        <v>320000</v>
      </c>
      <c r="O360" s="75">
        <f t="shared" si="135"/>
        <v>320000</v>
      </c>
      <c r="P360" s="75">
        <f t="shared" si="135"/>
        <v>320000</v>
      </c>
      <c r="Q360" s="75">
        <f t="shared" si="135"/>
        <v>320000</v>
      </c>
    </row>
    <row r="361" spans="2:17" x14ac:dyDescent="0.3">
      <c r="B361" s="26">
        <v>5</v>
      </c>
      <c r="C361" s="33" t="s">
        <v>0</v>
      </c>
      <c r="D361" s="32"/>
      <c r="E361" s="27"/>
      <c r="F361" s="27"/>
      <c r="G361" s="75">
        <f>G284</f>
        <v>1500000</v>
      </c>
      <c r="H361" s="75">
        <f t="shared" ref="H361:Q361" si="136">H284</f>
        <v>1500000</v>
      </c>
      <c r="I361" s="75">
        <f t="shared" si="136"/>
        <v>1500000</v>
      </c>
      <c r="J361" s="75">
        <f t="shared" si="136"/>
        <v>1500000</v>
      </c>
      <c r="K361" s="75">
        <f t="shared" si="136"/>
        <v>1500000</v>
      </c>
      <c r="L361" s="75">
        <f t="shared" si="136"/>
        <v>1500000</v>
      </c>
      <c r="M361" s="75">
        <f t="shared" si="136"/>
        <v>1500000</v>
      </c>
      <c r="N361" s="75">
        <f t="shared" si="136"/>
        <v>1500000</v>
      </c>
      <c r="O361" s="75">
        <f t="shared" si="136"/>
        <v>1500000</v>
      </c>
      <c r="P361" s="75">
        <f t="shared" si="136"/>
        <v>1500000</v>
      </c>
      <c r="Q361" s="75">
        <f t="shared" si="136"/>
        <v>1500000</v>
      </c>
    </row>
    <row r="362" spans="2:17" x14ac:dyDescent="0.3">
      <c r="B362" s="26">
        <v>6</v>
      </c>
      <c r="C362" s="33" t="s">
        <v>302</v>
      </c>
      <c r="D362" s="32"/>
      <c r="E362" s="27"/>
      <c r="F362" s="27"/>
      <c r="G362" s="75">
        <f>G301</f>
        <v>950000</v>
      </c>
      <c r="H362" s="75">
        <f t="shared" ref="H362:Q362" si="137">H301</f>
        <v>950000</v>
      </c>
      <c r="I362" s="75">
        <f t="shared" si="137"/>
        <v>950000</v>
      </c>
      <c r="J362" s="75">
        <f t="shared" si="137"/>
        <v>950000</v>
      </c>
      <c r="K362" s="75">
        <f t="shared" si="137"/>
        <v>950000</v>
      </c>
      <c r="L362" s="75">
        <f t="shared" si="137"/>
        <v>950000</v>
      </c>
      <c r="M362" s="75">
        <f t="shared" si="137"/>
        <v>950000</v>
      </c>
      <c r="N362" s="75">
        <f t="shared" si="137"/>
        <v>950000</v>
      </c>
      <c r="O362" s="75">
        <f t="shared" si="137"/>
        <v>950000</v>
      </c>
      <c r="P362" s="75">
        <f t="shared" si="137"/>
        <v>950000</v>
      </c>
      <c r="Q362" s="75">
        <f t="shared" si="137"/>
        <v>950000</v>
      </c>
    </row>
    <row r="363" spans="2:17" x14ac:dyDescent="0.3">
      <c r="B363" s="26">
        <v>7</v>
      </c>
      <c r="C363" s="33" t="s">
        <v>317</v>
      </c>
      <c r="D363" s="32"/>
      <c r="E363" s="27"/>
      <c r="F363" s="27"/>
      <c r="G363" s="75">
        <f>G318</f>
        <v>380000</v>
      </c>
      <c r="H363" s="75">
        <f t="shared" ref="H363:Q363" si="138">H318</f>
        <v>380000</v>
      </c>
      <c r="I363" s="75">
        <f t="shared" si="138"/>
        <v>380000</v>
      </c>
      <c r="J363" s="75">
        <f t="shared" si="138"/>
        <v>380000</v>
      </c>
      <c r="K363" s="75">
        <f t="shared" si="138"/>
        <v>380000</v>
      </c>
      <c r="L363" s="75">
        <f t="shared" si="138"/>
        <v>380000</v>
      </c>
      <c r="M363" s="75">
        <f t="shared" si="138"/>
        <v>380000</v>
      </c>
      <c r="N363" s="75">
        <f t="shared" si="138"/>
        <v>380000</v>
      </c>
      <c r="O363" s="75">
        <f t="shared" si="138"/>
        <v>380000</v>
      </c>
      <c r="P363" s="75">
        <f t="shared" si="138"/>
        <v>380000</v>
      </c>
      <c r="Q363" s="75">
        <f t="shared" si="138"/>
        <v>380000</v>
      </c>
    </row>
    <row r="365" spans="2:17" x14ac:dyDescent="0.3">
      <c r="C365" s="25" t="s">
        <v>325</v>
      </c>
      <c r="G365" s="74">
        <f>SUM(G367:G373)</f>
        <v>70</v>
      </c>
      <c r="H365" s="74">
        <f t="shared" ref="H365:Q365" si="139">SUM(H367:H373)</f>
        <v>41.928571428571431</v>
      </c>
      <c r="I365" s="74">
        <f t="shared" si="139"/>
        <v>39.587624598879721</v>
      </c>
      <c r="J365" s="74">
        <f t="shared" si="139"/>
        <v>40.059981206178222</v>
      </c>
      <c r="K365" s="74">
        <f t="shared" si="139"/>
        <v>40.403934944118234</v>
      </c>
      <c r="L365" s="74">
        <f t="shared" si="139"/>
        <v>40.034844333399462</v>
      </c>
      <c r="M365" s="74">
        <f t="shared" si="139"/>
        <v>39.720381776488608</v>
      </c>
      <c r="N365" s="74">
        <f t="shared" si="139"/>
        <v>39.458457984634663</v>
      </c>
      <c r="O365" s="74">
        <f t="shared" si="139"/>
        <v>39.242249647353695</v>
      </c>
      <c r="P365" s="74">
        <f t="shared" si="139"/>
        <v>39.037987391162027</v>
      </c>
      <c r="Q365" s="74">
        <f t="shared" si="139"/>
        <v>38.842272948724357</v>
      </c>
    </row>
    <row r="366" spans="2:17" x14ac:dyDescent="0.3">
      <c r="B366" s="29"/>
      <c r="C366" s="30"/>
      <c r="D366" s="30"/>
      <c r="E366" s="29"/>
      <c r="F366" s="29"/>
      <c r="G366" s="31"/>
      <c r="H366" s="31"/>
      <c r="I366" s="31"/>
      <c r="J366" s="31"/>
      <c r="K366" s="31"/>
      <c r="L366" s="31"/>
      <c r="M366" s="31"/>
      <c r="N366" s="31"/>
      <c r="O366" s="31"/>
      <c r="P366" s="31"/>
      <c r="Q366" s="31"/>
    </row>
    <row r="367" spans="2:17" x14ac:dyDescent="0.3">
      <c r="B367" s="26">
        <v>1</v>
      </c>
      <c r="C367" s="33" t="s">
        <v>295</v>
      </c>
      <c r="D367" s="32"/>
      <c r="E367" s="27"/>
      <c r="F367" s="27"/>
      <c r="G367" s="28">
        <f>G347-G337</f>
        <v>10</v>
      </c>
      <c r="H367" s="28">
        <f t="shared" ref="H367:Q367" si="140">H347-H337</f>
        <v>-5</v>
      </c>
      <c r="I367" s="28">
        <f t="shared" si="140"/>
        <v>-4.6770087277206258</v>
      </c>
      <c r="J367" s="28">
        <f t="shared" si="140"/>
        <v>-4.4068317009873894</v>
      </c>
      <c r="K367" s="28">
        <f t="shared" si="140"/>
        <v>-4.2012892035997211</v>
      </c>
      <c r="L367" s="28">
        <f t="shared" si="140"/>
        <v>-4.3784270022296479</v>
      </c>
      <c r="M367" s="28">
        <f t="shared" si="140"/>
        <v>-4.535454944821959</v>
      </c>
      <c r="N367" s="28">
        <f t="shared" si="140"/>
        <v>-4.6634378580846167</v>
      </c>
      <c r="O367" s="28">
        <f t="shared" si="140"/>
        <v>-4.7670753977678331</v>
      </c>
      <c r="P367" s="28">
        <f t="shared" si="140"/>
        <v>-4.8666013052611259</v>
      </c>
      <c r="Q367" s="28">
        <f t="shared" si="140"/>
        <v>-4.9609480407219451</v>
      </c>
    </row>
    <row r="368" spans="2:17" x14ac:dyDescent="0.3">
      <c r="B368" s="26">
        <v>2</v>
      </c>
      <c r="C368" s="33" t="s">
        <v>314</v>
      </c>
      <c r="D368" s="32"/>
      <c r="E368" s="27"/>
      <c r="F368" s="27"/>
      <c r="G368" s="28">
        <f t="shared" ref="G368:Q373" si="141">G348-G338</f>
        <v>10</v>
      </c>
      <c r="H368" s="28">
        <f t="shared" si="141"/>
        <v>8.5</v>
      </c>
      <c r="I368" s="28">
        <f t="shared" si="141"/>
        <v>8.5322991272279367</v>
      </c>
      <c r="J368" s="28">
        <f t="shared" si="141"/>
        <v>8.5593168299012614</v>
      </c>
      <c r="K368" s="28">
        <f t="shared" si="141"/>
        <v>8.5798710796400286</v>
      </c>
      <c r="L368" s="28">
        <f t="shared" si="141"/>
        <v>8.5621572997770343</v>
      </c>
      <c r="M368" s="28">
        <f t="shared" si="141"/>
        <v>8.5464545055178043</v>
      </c>
      <c r="N368" s="28">
        <f t="shared" si="141"/>
        <v>8.533656214191538</v>
      </c>
      <c r="O368" s="28">
        <f t="shared" si="141"/>
        <v>8.5232924602232174</v>
      </c>
      <c r="P368" s="28">
        <f t="shared" si="141"/>
        <v>8.5133398694738869</v>
      </c>
      <c r="Q368" s="28">
        <f t="shared" si="141"/>
        <v>8.5039051959278051</v>
      </c>
    </row>
    <row r="369" spans="2:17" x14ac:dyDescent="0.3">
      <c r="B369" s="26">
        <v>3</v>
      </c>
      <c r="C369" s="33" t="s">
        <v>316</v>
      </c>
      <c r="D369" s="32"/>
      <c r="E369" s="27"/>
      <c r="F369" s="27"/>
      <c r="G369" s="28">
        <f t="shared" si="141"/>
        <v>10</v>
      </c>
      <c r="H369" s="28">
        <f t="shared" si="141"/>
        <v>2.5</v>
      </c>
      <c r="I369" s="28">
        <f t="shared" si="141"/>
        <v>2.6614956361396871</v>
      </c>
      <c r="J369" s="28">
        <f t="shared" si="141"/>
        <v>2.7965841495063053</v>
      </c>
      <c r="K369" s="28">
        <f t="shared" si="141"/>
        <v>2.8993553982001394</v>
      </c>
      <c r="L369" s="28">
        <f t="shared" si="141"/>
        <v>2.8107864988851761</v>
      </c>
      <c r="M369" s="28">
        <f t="shared" si="141"/>
        <v>2.7322725275890205</v>
      </c>
      <c r="N369" s="28">
        <f t="shared" si="141"/>
        <v>2.6682810709576916</v>
      </c>
      <c r="O369" s="28">
        <f t="shared" si="141"/>
        <v>2.6164623011160835</v>
      </c>
      <c r="P369" s="28">
        <f t="shared" si="141"/>
        <v>2.5666993473694371</v>
      </c>
      <c r="Q369" s="28">
        <f t="shared" si="141"/>
        <v>2.5195259796390275</v>
      </c>
    </row>
    <row r="370" spans="2:17" x14ac:dyDescent="0.3">
      <c r="B370" s="26">
        <v>4</v>
      </c>
      <c r="C370" s="33" t="s">
        <v>127</v>
      </c>
      <c r="D370" s="32"/>
      <c r="E370" s="27"/>
      <c r="F370" s="27"/>
      <c r="G370" s="28">
        <f t="shared" si="141"/>
        <v>10</v>
      </c>
      <c r="H370" s="28">
        <f t="shared" si="141"/>
        <v>7</v>
      </c>
      <c r="I370" s="28">
        <f t="shared" si="141"/>
        <v>7.0645982544558752</v>
      </c>
      <c r="J370" s="28">
        <f t="shared" si="141"/>
        <v>7.1186336598025219</v>
      </c>
      <c r="K370" s="28">
        <f t="shared" si="141"/>
        <v>7.1597421592800554</v>
      </c>
      <c r="L370" s="28">
        <f t="shared" si="141"/>
        <v>7.1243145995540704</v>
      </c>
      <c r="M370" s="28">
        <f t="shared" si="141"/>
        <v>7.0929090110356086</v>
      </c>
      <c r="N370" s="28">
        <f t="shared" si="141"/>
        <v>7.0673124283830768</v>
      </c>
      <c r="O370" s="28">
        <f t="shared" si="141"/>
        <v>7.046584920446433</v>
      </c>
      <c r="P370" s="28">
        <f t="shared" si="141"/>
        <v>7.0266797389477746</v>
      </c>
      <c r="Q370" s="28">
        <f t="shared" si="141"/>
        <v>7.0078103918556112</v>
      </c>
    </row>
    <row r="371" spans="2:17" x14ac:dyDescent="0.3">
      <c r="B371" s="26">
        <v>5</v>
      </c>
      <c r="C371" s="33" t="s">
        <v>0</v>
      </c>
      <c r="D371" s="32"/>
      <c r="E371" s="27"/>
      <c r="F371" s="27"/>
      <c r="G371" s="28">
        <f t="shared" si="141"/>
        <v>10</v>
      </c>
      <c r="H371" s="28">
        <f t="shared" si="141"/>
        <v>8.9285714285714288</v>
      </c>
      <c r="I371" s="28">
        <f t="shared" si="141"/>
        <v>8.7846062077442184</v>
      </c>
      <c r="J371" s="28">
        <f t="shared" si="141"/>
        <v>8.8020183437413735</v>
      </c>
      <c r="K371" s="28">
        <f t="shared" si="141"/>
        <v>8.81439157464958</v>
      </c>
      <c r="L371" s="28">
        <f t="shared" si="141"/>
        <v>8.7996071238996478</v>
      </c>
      <c r="M371" s="28">
        <f t="shared" si="141"/>
        <v>8.7872228283748939</v>
      </c>
      <c r="N371" s="28">
        <f t="shared" si="141"/>
        <v>8.7768101381412773</v>
      </c>
      <c r="O371" s="28">
        <f t="shared" si="141"/>
        <v>8.7681451835153776</v>
      </c>
      <c r="P371" s="28">
        <f t="shared" si="141"/>
        <v>8.7600150202187628</v>
      </c>
      <c r="Q371" s="28">
        <f t="shared" si="141"/>
        <v>8.7521898845435828</v>
      </c>
    </row>
    <row r="372" spans="2:17" x14ac:dyDescent="0.3">
      <c r="B372" s="26">
        <v>6</v>
      </c>
      <c r="C372" s="33" t="s">
        <v>302</v>
      </c>
      <c r="D372" s="32"/>
      <c r="E372" s="27"/>
      <c r="F372" s="27"/>
      <c r="G372" s="28">
        <f t="shared" si="141"/>
        <v>10</v>
      </c>
      <c r="H372" s="28">
        <f t="shared" si="141"/>
        <v>10</v>
      </c>
      <c r="I372" s="28">
        <f t="shared" si="141"/>
        <v>7.7728529867997018</v>
      </c>
      <c r="J372" s="28">
        <f t="shared" si="141"/>
        <v>7.7477033460634459</v>
      </c>
      <c r="K372" s="28">
        <f t="shared" si="141"/>
        <v>7.7169249987560322</v>
      </c>
      <c r="L372" s="28">
        <f t="shared" si="141"/>
        <v>7.6885016541187845</v>
      </c>
      <c r="M372" s="28">
        <f t="shared" si="141"/>
        <v>7.6729281353052023</v>
      </c>
      <c r="N372" s="28">
        <f t="shared" si="141"/>
        <v>7.6559807543452427</v>
      </c>
      <c r="O372" s="28">
        <f t="shared" si="141"/>
        <v>7.6391504447458232</v>
      </c>
      <c r="P372" s="28">
        <f t="shared" si="141"/>
        <v>7.6255348460226813</v>
      </c>
      <c r="Q372" s="28">
        <f t="shared" si="141"/>
        <v>7.61105373745914</v>
      </c>
    </row>
    <row r="373" spans="2:17" x14ac:dyDescent="0.3">
      <c r="B373" s="26">
        <v>7</v>
      </c>
      <c r="C373" s="33" t="s">
        <v>317</v>
      </c>
      <c r="D373" s="32"/>
      <c r="E373" s="27"/>
      <c r="F373" s="27"/>
      <c r="G373" s="28">
        <f t="shared" si="141"/>
        <v>10</v>
      </c>
      <c r="H373" s="28">
        <f t="shared" si="141"/>
        <v>10</v>
      </c>
      <c r="I373" s="28">
        <f t="shared" si="141"/>
        <v>9.4487811142329257</v>
      </c>
      <c r="J373" s="28">
        <f t="shared" si="141"/>
        <v>9.4425565781507022</v>
      </c>
      <c r="K373" s="28">
        <f t="shared" si="141"/>
        <v>9.4349389371921184</v>
      </c>
      <c r="L373" s="28">
        <f t="shared" si="141"/>
        <v>9.4279041593943997</v>
      </c>
      <c r="M373" s="28">
        <f t="shared" si="141"/>
        <v>9.4240497134880385</v>
      </c>
      <c r="N373" s="28">
        <f t="shared" si="141"/>
        <v>9.4198552367004478</v>
      </c>
      <c r="O373" s="28">
        <f t="shared" si="141"/>
        <v>9.4156897350745918</v>
      </c>
      <c r="P373" s="28">
        <f t="shared" si="141"/>
        <v>9.4123198743906134</v>
      </c>
      <c r="Q373" s="28">
        <f t="shared" si="141"/>
        <v>9.4087358000211374</v>
      </c>
    </row>
  </sheetData>
  <conditionalFormatting sqref="G215:Q215">
    <cfRule type="expression" dxfId="6" priority="7">
      <formula>G215&lt;=0</formula>
    </cfRule>
  </conditionalFormatting>
  <conditionalFormatting sqref="G232:Q232">
    <cfRule type="expression" dxfId="5" priority="6">
      <formula>G232&lt;=0</formula>
    </cfRule>
  </conditionalFormatting>
  <conditionalFormatting sqref="G249:Q249">
    <cfRule type="expression" dxfId="4" priority="5">
      <formula>G249&lt;=0</formula>
    </cfRule>
  </conditionalFormatting>
  <conditionalFormatting sqref="G266:Q266">
    <cfRule type="expression" dxfId="3" priority="4">
      <formula>G266&lt;=0</formula>
    </cfRule>
  </conditionalFormatting>
  <conditionalFormatting sqref="G283:Q283">
    <cfRule type="expression" dxfId="2" priority="3">
      <formula>G283&lt;=0</formula>
    </cfRule>
  </conditionalFormatting>
  <conditionalFormatting sqref="G300:Q300">
    <cfRule type="expression" dxfId="1" priority="2">
      <formula>G300&lt;=0</formula>
    </cfRule>
  </conditionalFormatting>
  <conditionalFormatting sqref="G317:Q317">
    <cfRule type="expression" dxfId="0" priority="1">
      <formula>G317&lt;=0</formula>
    </cfRule>
  </conditionalFormatting>
  <dataValidations count="1">
    <dataValidation type="list" allowBlank="1" showInputMessage="1" showErrorMessage="1" sqref="C23 C13 C28 C18 C33">
      <formula1>Borough</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Boroughs</vt:lpstr>
      <vt:lpstr>1. Introduction</vt:lpstr>
      <vt:lpstr>2. Data and assumptions</vt:lpstr>
      <vt:lpstr>3. User Manual</vt:lpstr>
      <vt:lpstr>Team 1</vt:lpstr>
      <vt:lpstr>Team 2</vt:lpstr>
      <vt:lpstr>Team 3</vt:lpstr>
      <vt:lpstr>Team 4</vt:lpstr>
      <vt:lpstr>Team 5</vt:lpstr>
      <vt:lpstr>Consolidation Rep</vt:lpstr>
      <vt:lpstr>Population</vt:lpstr>
      <vt:lpstr>PsyMaptic</vt:lpstr>
      <vt:lpstr>Borough</vt:lpstr>
      <vt:lpstr>Population</vt:lpstr>
      <vt:lpstr>PsyMaptic</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2017-03-29T13:49:58Z</dcterms:modified>
</cp:coreProperties>
</file>